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1"/>
  </bookViews>
  <sheets>
    <sheet name="1 Доходи" sheetId="1" r:id="rId1"/>
    <sheet name="2 Видатки" sheetId="2" r:id="rId2"/>
  </sheets>
  <definedNames>
    <definedName name="_xlnm.Print_Titles" localSheetId="0">'1 Доходи'!$12:$12</definedName>
    <definedName name="_xlnm.Print_Area" localSheetId="0">'1 Доходи'!$A$1:$G$66</definedName>
    <definedName name="_xlnm.Print_Area" localSheetId="1">'2 Видатки'!$A$1:$H$94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3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<sst xmlns="http://schemas.openxmlformats.org/spreadsheetml/2006/main" count="260" uniqueCount="215">
  <si>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</si>
  <si>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</si>
  <si>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</si>
  <si>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</si>
  <si>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</si>
  <si>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</si>
  <si>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</si>
  <si>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</si>
  <si>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</si>
  <si>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</si>
  <si>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РАЗОМ ДОХОДІВ</t>
  </si>
  <si>
    <t>Офіційні трансферти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</si>
  <si>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</si>
  <si>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</si>
  <si>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</si>
  <si>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</si>
  <si>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</si>
  <si>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</si>
  <si>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</si>
  <si>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</si>
  <si>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</si>
  <si>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</si>
  <si>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</si>
  <si>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</si>
  <si>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</si>
  <si>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</si>
  <si>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</si>
  <si>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</si>
  <si>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</si>
  <si>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</si>
  <si>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</si>
  <si>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Базова дотація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</si>
  <si>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</si>
  <si>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</si>
  <si>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</si>
  <si>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</si>
  <si>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</si>
  <si>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</si>
  <si>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</si>
  <si>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</si>
  <si>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</si>
  <si>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Від органів державного управління </t>
  </si>
  <si>
    <r>
      <t>Податок на прибуток підприємств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</si>
  <si>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</si>
  <si>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 xml:space="preserve"> ВИДАТКИ</t>
  </si>
  <si>
    <t>Державне управління</t>
  </si>
  <si>
    <t>Освіта</t>
  </si>
  <si>
    <t>Культура і мистецтво</t>
  </si>
  <si>
    <t>Фізична культура і спорт</t>
  </si>
  <si>
    <t>Резервний фонд</t>
  </si>
  <si>
    <t>Кредитування загального фонду</t>
  </si>
  <si>
    <t>Всього видатків по спеціальному фонду</t>
  </si>
  <si>
    <t>Кредитування спеціального фонду:</t>
  </si>
  <si>
    <t>Всього видатків: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</si>
  <si>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</si>
  <si>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</si>
  <si>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</si>
  <si>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1020</t>
  </si>
  <si>
    <t>1090</t>
  </si>
  <si>
    <t>Надання позашкільної освіти позашкільними закладами освіти, заходи із позашкільної роботи з дітьми</t>
  </si>
  <si>
    <t>2000</t>
  </si>
  <si>
    <t>Охорона здоров`я</t>
  </si>
  <si>
    <t>2010</t>
  </si>
  <si>
    <t>Багатопрофільна стаціонарна медична допомога населенню</t>
  </si>
  <si>
    <t>3000</t>
  </si>
  <si>
    <t>Соціальний захист та соціальне забезпечення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</si>
  <si>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</si>
  <si>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</si>
  <si>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</si>
  <si>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3021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</si>
  <si>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</si>
  <si>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</si>
  <si>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</si>
  <si>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</si>
  <si>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</si>
  <si>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</si>
  <si>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</si>
  <si>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</si>
  <si>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</si>
  <si>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</si>
  <si>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</si>
  <si>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</si>
  <si>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</si>
  <si>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</si>
  <si>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</si>
  <si>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Надання державної соціальної допомоги малозабезпеченим сім`ям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</si>
  <si>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</si>
  <si>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</si>
  <si>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</si>
  <si>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</si>
  <si>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</si>
  <si>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</si>
  <si>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</si>
  <si>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</si>
  <si>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</si>
  <si>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</si>
  <si>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`Молодь України`</t>
  </si>
  <si>
    <t>4000</t>
  </si>
  <si>
    <t>4030</t>
  </si>
  <si>
    <t>4060</t>
  </si>
  <si>
    <t>5000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</si>
  <si>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</si>
  <si>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</si>
  <si>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</si>
  <si>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</si>
  <si>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</si>
  <si>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</si>
  <si>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</si>
  <si>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</si>
  <si>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Інші послуги, пов`язані з економічною діяльністю</t>
  </si>
  <si>
    <t>Сприяння розвитку малого та середнього підприємництва</t>
  </si>
  <si>
    <t>8000</t>
  </si>
  <si>
    <t>8700</t>
  </si>
  <si>
    <t xml:space="preserve"> </t>
  </si>
  <si>
    <t xml:space="preserve">Усього </t>
  </si>
  <si>
    <t>більше 200</t>
  </si>
  <si>
    <t>0150</t>
  </si>
  <si>
    <t>0180</t>
  </si>
  <si>
    <t>Інша діяльність у сфері державного управління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</si>
  <si>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</si>
  <si>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</si>
  <si>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</si>
  <si>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</si>
  <si>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</si>
  <si>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</si>
  <si>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</si>
  <si>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</si>
  <si>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</si>
  <si>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</si>
  <si>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</si>
  <si>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</si>
  <si>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</si>
  <si>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 та заходи у сфері охорони здоров`я</t>
  </si>
  <si>
    <t>2152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</si>
  <si>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</si>
  <si>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</si>
  <si>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3081</t>
  </si>
  <si>
    <t>Надання державної соціальної допомоги особам з інвалідністю з дитинства та дітям з інвалідністю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</si>
  <si>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</si>
  <si>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</si>
  <si>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3083</t>
  </si>
  <si>
    <t>Надання допомоги по догляду за особами з інвалідністю I чи II групи внаслідок психічного розладу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</si>
  <si>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</si>
  <si>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</si>
  <si>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</si>
  <si>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3121</t>
  </si>
  <si>
    <t>Утримання та забезпечення діяльності центрів соціальних служб для сім`ї, дітей та молоді</t>
  </si>
  <si>
    <t>3122</t>
  </si>
  <si>
    <t>3123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</si>
  <si>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</si>
  <si>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</si>
  <si>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</si>
  <si>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</si>
  <si>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</si>
  <si>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3242</t>
  </si>
  <si>
    <t>Інші заходи у сфері соціального захисту і соціального забезпечення</t>
  </si>
  <si>
    <t>4020</t>
  </si>
  <si>
    <t>Фінансова підтримка фiлармонiй, художніх і музичних колективів, ансамблів, концертних та циркових організацій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</si>
  <si>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</si>
  <si>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</si>
  <si>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</si>
  <si>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</si>
  <si>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</si>
  <si>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6030</t>
  </si>
  <si>
    <t>Організація благоустрою населених пунктів</t>
  </si>
  <si>
    <t>Економічна діяльність</t>
  </si>
  <si>
    <t>7000</t>
  </si>
  <si>
    <t>7610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</si>
  <si>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</si>
  <si>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</si>
  <si>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</si>
  <si>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</si>
  <si>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8410</t>
  </si>
  <si>
    <t>Фінансова підтримка засобів масової інформації</t>
  </si>
  <si>
    <t>9000</t>
  </si>
  <si>
    <t>Міжбюджетні трансферти</t>
  </si>
  <si>
    <t>Інші дотації з місцевого бюджету</t>
  </si>
  <si>
    <t>9150</t>
  </si>
  <si>
    <t>Надання кредиту</t>
  </si>
  <si>
    <t>8831</t>
  </si>
  <si>
    <t>6082</t>
  </si>
  <si>
    <t>Придбання житла для окремих категорій населення відповідно до законодавства</t>
  </si>
  <si>
    <t>7322</t>
  </si>
  <si>
    <t>Будівництво медичних установ та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</si>
  <si>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</si>
  <si>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</si>
  <si>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8832</t>
  </si>
  <si>
    <t>Повернення кредиту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</si>
  <si>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</si>
  <si>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Інші заходи в галузі культури і мистецтва</t>
  </si>
  <si>
    <t>більше 100%</t>
  </si>
  <si>
    <t xml:space="preserve"> ___  ______________ 2018 року</t>
  </si>
  <si>
    <t>за І квартал 2018 року"</t>
  </si>
  <si>
    <t>та спеціальному фонду за І квартал 2018 року</t>
  </si>
  <si>
    <t>Уточнені бюджетні призначення на 2018 рік</t>
  </si>
  <si>
    <t>Уточнені бюджетні призначення на І квартал 2018 року</t>
  </si>
  <si>
    <t>% виконання до уточнених бюджетних призначень на 2018 рік</t>
  </si>
  <si>
    <t>% виконання до уточнених бюджетних призначень на І квартал 2018 року</t>
  </si>
  <si>
    <t>Доходи від власності та підприємницької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</si>
  <si>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</si>
  <si>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</si>
  <si>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r>
      <t>Дотації</t>
    </r>
    <r>
      <rPr>
        <b/>
        <sz val="10"/>
        <rFont val="Times New Roman"/>
        <family val="1"/>
      </rPr>
      <t> </t>
    </r>
  </si>
  <si>
    <r>
      <t>Субвенції</t>
    </r>
    <r>
      <rPr>
        <b/>
        <sz val="10"/>
        <rFont val="Times New Roman"/>
        <family val="1"/>
      </rPr>
      <t> </t>
    </r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</si>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</sst>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.000"/>
    <numFmt numFmtId="190" formatCode="#0.0"/>
    <numFmt numFmtId="191" formatCode="#0"/>
  </numFmts>
  <fonts count="51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2" borderId="2" applyNumberFormat="0" applyAlignment="0" applyProtection="0"/>
    <xf numFmtId="0" fontId="41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0" borderId="7" applyNumberFormat="0" applyAlignment="0" applyProtection="0"/>
    <xf numFmtId="0" fontId="3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9" fillId="2" borderId="1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 wrapText="1"/>
    </xf>
    <xf numFmtId="0" fontId="15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4" fillId="2" borderId="10" xfId="0" applyFont="1" applyFill="1" applyBorder="1" applyAlignment="1">
      <alignment horizontal="left" vertical="top" wrapText="1"/>
    </xf>
    <xf numFmtId="0" fontId="16" fillId="2" borderId="10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right" vertical="top"/>
    </xf>
    <xf numFmtId="4" fontId="5" fillId="9" borderId="10" xfId="0" applyNumberFormat="1" applyFont="1" applyFill="1" applyBorder="1" applyAlignment="1" applyProtection="1">
      <alignment horizontal="right" vertical="top"/>
      <protection/>
    </xf>
    <xf numFmtId="4" fontId="5" fillId="2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180" fontId="8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2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/>
    </xf>
    <xf numFmtId="180" fontId="7" fillId="0" borderId="15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" fillId="0" borderId="15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 wrapText="1"/>
    </xf>
    <xf numFmtId="0" fontId="13" fillId="0" borderId="10" xfId="53" applyFont="1" applyBorder="1" applyAlignment="1" quotePrefix="1">
      <alignment vertical="center" wrapText="1"/>
      <protection/>
    </xf>
    <xf numFmtId="0" fontId="13" fillId="0" borderId="10" xfId="53" applyFont="1" applyBorder="1" applyAlignment="1">
      <alignment vertical="center" wrapText="1"/>
      <protection/>
    </xf>
    <xf numFmtId="187" fontId="13" fillId="0" borderId="10" xfId="53" applyNumberFormat="1" applyFont="1" applyBorder="1" applyAlignment="1">
      <alignment vertical="center" wrapText="1"/>
      <protection/>
    </xf>
    <xf numFmtId="180" fontId="4" fillId="0" borderId="15" xfId="0" applyNumberFormat="1" applyFont="1" applyFill="1" applyBorder="1" applyAlignment="1">
      <alignment horizontal="center" vertical="top"/>
    </xf>
    <xf numFmtId="1" fontId="12" fillId="0" borderId="10" xfId="0" applyNumberFormat="1" applyFont="1" applyFill="1" applyBorder="1" applyAlignment="1">
      <alignment horizontal="center" vertical="top"/>
    </xf>
    <xf numFmtId="0" fontId="12" fillId="0" borderId="10" xfId="53" applyFont="1" applyFill="1" applyBorder="1" applyAlignment="1" quotePrefix="1">
      <alignment vertical="center" wrapText="1"/>
      <protection/>
    </xf>
    <xf numFmtId="0" fontId="12" fillId="0" borderId="10" xfId="53" applyFont="1" applyFill="1" applyBorder="1" applyAlignment="1">
      <alignment vertical="center" wrapText="1"/>
      <protection/>
    </xf>
    <xf numFmtId="191" fontId="12" fillId="0" borderId="10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 quotePrefix="1">
      <alignment vertical="center" wrapText="1"/>
      <protection/>
    </xf>
    <xf numFmtId="0" fontId="13" fillId="0" borderId="10" xfId="53" applyFont="1" applyFill="1" applyBorder="1" applyAlignment="1">
      <alignment vertical="center" wrapText="1"/>
      <protection/>
    </xf>
    <xf numFmtId="191" fontId="13" fillId="0" borderId="10" xfId="53" applyNumberFormat="1" applyFont="1" applyFill="1" applyBorder="1" applyAlignment="1">
      <alignment horizontal="center" vertical="center" wrapText="1"/>
      <protection/>
    </xf>
    <xf numFmtId="187" fontId="12" fillId="0" borderId="10" xfId="53" applyNumberFormat="1" applyFont="1" applyFill="1" applyBorder="1" applyAlignment="1">
      <alignment horizontal="center" vertical="center" wrapText="1"/>
      <protection/>
    </xf>
    <xf numFmtId="187" fontId="13" fillId="0" borderId="10" xfId="53" applyNumberFormat="1" applyFont="1" applyFill="1" applyBorder="1" applyAlignment="1">
      <alignment horizontal="center" vertical="center" wrapText="1"/>
      <protection/>
    </xf>
    <xf numFmtId="180" fontId="1" fillId="0" borderId="15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187" fontId="8" fillId="0" borderId="10" xfId="0" applyNumberFormat="1" applyFont="1" applyFill="1" applyBorder="1" applyAlignment="1">
      <alignment horizontal="center" vertical="top"/>
    </xf>
    <xf numFmtId="187" fontId="7" fillId="0" borderId="12" xfId="0" applyNumberFormat="1" applyFont="1" applyFill="1" applyBorder="1" applyAlignment="1">
      <alignment horizontal="center" vertical="top"/>
    </xf>
    <xf numFmtId="2" fontId="12" fillId="0" borderId="10" xfId="0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4" fontId="5" fillId="2" borderId="10" xfId="0" applyNumberFormat="1" applyFont="1" applyFill="1" applyBorder="1" applyAlignment="1">
      <alignment vertical="top"/>
    </xf>
    <xf numFmtId="4" fontId="16" fillId="9" borderId="10" xfId="0" applyNumberFormat="1" applyFont="1" applyFill="1" applyBorder="1" applyAlignment="1" applyProtection="1">
      <alignment horizontal="right" vertical="top"/>
      <protection/>
    </xf>
    <xf numFmtId="0" fontId="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4" fontId="6" fillId="2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wrapText="1"/>
    </xf>
    <xf numFmtId="0" fontId="4" fillId="2" borderId="10" xfId="0" applyFont="1" applyFill="1" applyBorder="1" applyAlignment="1">
      <alignment horizontal="left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11"/>
  <sheetViews>
    <sheetView view="pageBreakPreview" zoomScale="75" zoomScaleNormal="75" zoomScaleSheetLayoutView="75" zoomScalePageLayoutView="0" workbookViewId="0" topLeftCell="A53">
      <selection activeCell="G20" sqref="G20:G21"/>
    </sheetView>
  </sheetViews>
  <sheetFormatPr defaultColWidth="9.00390625" defaultRowHeight="12.75"/>
  <cols>
    <col min="1" max="1" width="12.875" style="18" customWidth="1"/>
    <col min="2" max="2" width="102.75390625" style="7" customWidth="1"/>
    <col min="3" max="4" width="19.625" style="5" customWidth="1"/>
    <col min="5" max="5" width="18.00390625" style="5" customWidth="1"/>
    <col min="6" max="7" width="19.375" style="5" customWidth="1"/>
    <col min="8" max="16384" width="9.125" style="6" customWidth="1"/>
  </cols>
  <sheetData>
    <row r="1" spans="1:4" ht="26.25" customHeight="1">
      <c r="A1" s="1"/>
      <c r="B1" s="2"/>
      <c r="C1" s="3"/>
      <c r="D1" s="4" t="s">
        <v>37</v>
      </c>
    </row>
    <row r="2" spans="1:4" ht="26.25" customHeight="1">
      <c r="A2" s="1"/>
      <c r="B2" s="2"/>
      <c r="C2" s="3"/>
      <c r="D2" s="4" t="s">
        <v>33</v>
      </c>
    </row>
    <row r="3" spans="1:4" ht="26.25" customHeight="1">
      <c r="A3" s="1"/>
      <c r="B3" s="2"/>
      <c r="C3" s="3"/>
      <c r="D3" s="4" t="s">
        <v>191</v>
      </c>
    </row>
    <row r="4" spans="1:4" ht="26.25" customHeight="1">
      <c r="A4" s="1"/>
      <c r="B4" s="2"/>
      <c r="C4" s="3"/>
      <c r="D4" s="4" t="s">
        <v>16</v>
      </c>
    </row>
    <row r="5" spans="1:4" ht="26.25" customHeight="1">
      <c r="A5" s="1"/>
      <c r="B5" s="2"/>
      <c r="C5" s="3"/>
      <c r="D5" s="4" t="s">
        <v>192</v>
      </c>
    </row>
    <row r="6" spans="1:5" ht="1.5" customHeight="1">
      <c r="A6" s="1"/>
      <c r="B6" s="2"/>
      <c r="C6" s="3"/>
      <c r="D6" s="3"/>
      <c r="E6" s="4"/>
    </row>
    <row r="7" spans="1:5" ht="21.75" customHeight="1">
      <c r="A7" s="1"/>
      <c r="B7" s="94" t="s">
        <v>2</v>
      </c>
      <c r="C7" s="94"/>
      <c r="D7" s="94"/>
      <c r="E7" s="3"/>
    </row>
    <row r="8" spans="1:5" ht="22.5" customHeight="1">
      <c r="A8" s="1"/>
      <c r="B8" s="94" t="s">
        <v>3</v>
      </c>
      <c r="C8" s="94"/>
      <c r="D8" s="94"/>
      <c r="E8" s="3"/>
    </row>
    <row r="9" spans="1:5" ht="22.5" customHeight="1">
      <c r="A9" s="1"/>
      <c r="B9" s="94" t="s">
        <v>193</v>
      </c>
      <c r="C9" s="94"/>
      <c r="D9" s="94"/>
      <c r="E9" s="3"/>
    </row>
    <row r="10" spans="1:7" ht="17.25" customHeight="1">
      <c r="A10" s="1"/>
      <c r="G10" s="5" t="s">
        <v>4</v>
      </c>
    </row>
    <row r="11" spans="1:7" s="10" customFormat="1" ht="81" customHeight="1">
      <c r="A11" s="8" t="s">
        <v>5</v>
      </c>
      <c r="B11" s="9" t="s">
        <v>6</v>
      </c>
      <c r="C11" s="8" t="s">
        <v>194</v>
      </c>
      <c r="D11" s="8" t="s">
        <v>195</v>
      </c>
      <c r="E11" s="8" t="s">
        <v>28</v>
      </c>
      <c r="F11" s="8" t="s">
        <v>196</v>
      </c>
      <c r="G11" s="8" t="s">
        <v>197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</row>
    <row r="13" spans="1:7" s="14" customFormat="1" ht="23.25" customHeight="1">
      <c r="A13" s="95" t="s">
        <v>7</v>
      </c>
      <c r="B13" s="96"/>
      <c r="C13" s="96"/>
      <c r="D13" s="96"/>
      <c r="E13" s="96"/>
      <c r="F13" s="96"/>
      <c r="G13" s="97"/>
    </row>
    <row r="14" spans="1:7" s="15" customFormat="1" ht="23.25" customHeight="1">
      <c r="A14" s="91" t="s">
        <v>0</v>
      </c>
      <c r="B14" s="92"/>
      <c r="C14" s="92"/>
      <c r="D14" s="92"/>
      <c r="E14" s="92"/>
      <c r="F14" s="92"/>
      <c r="G14" s="93"/>
    </row>
    <row r="15" spans="1:7" s="16" customFormat="1" ht="18.75">
      <c r="A15" s="17">
        <v>10000000</v>
      </c>
      <c r="B15" s="25" t="s">
        <v>21</v>
      </c>
      <c r="C15" s="32">
        <f>SUM(C16,)</f>
        <v>43030000</v>
      </c>
      <c r="D15" s="32">
        <f>SUM(D16,)</f>
        <v>8510000</v>
      </c>
      <c r="E15" s="32">
        <f>SUM(E16,)</f>
        <v>11268178.450000001</v>
      </c>
      <c r="F15" s="33">
        <f>IF(C15=0,"",E15/C15*100)</f>
        <v>26.18679630490356</v>
      </c>
      <c r="G15" s="33">
        <f>IF(D15=0,"",E15/D15*100)</f>
        <v>132.4110276145711</v>
      </c>
    </row>
    <row r="16" spans="1:7" s="16" customFormat="1" ht="18.75">
      <c r="A16" s="17">
        <v>11000000</v>
      </c>
      <c r="B16" s="26" t="s">
        <v>22</v>
      </c>
      <c r="C16" s="32">
        <f>SUM(C17,C22)</f>
        <v>43030000</v>
      </c>
      <c r="D16" s="32">
        <f>SUM(D17,D22)</f>
        <v>8510000</v>
      </c>
      <c r="E16" s="32">
        <f>SUM(E17,E22)</f>
        <v>11268178.450000001</v>
      </c>
      <c r="F16" s="33">
        <f aca="true" t="shared" si="0" ref="F16:F57">IF(C16=0,"",E16/C16*100)</f>
        <v>26.18679630490356</v>
      </c>
      <c r="G16" s="33">
        <f aca="true" t="shared" si="1" ref="G16:G57">IF(D16=0,"",E16/D16*100)</f>
        <v>132.4110276145711</v>
      </c>
    </row>
    <row r="17" spans="1:7" s="16" customFormat="1" ht="18.75">
      <c r="A17" s="18">
        <v>11010000</v>
      </c>
      <c r="B17" s="27" t="s">
        <v>36</v>
      </c>
      <c r="C17" s="34">
        <f>SUM(C18:C21)</f>
        <v>43010000</v>
      </c>
      <c r="D17" s="34">
        <f>SUM(D18:D21)</f>
        <v>8510000</v>
      </c>
      <c r="E17" s="34">
        <f>SUM(E18:E21)</f>
        <v>11252197.930000002</v>
      </c>
      <c r="F17" s="33">
        <f t="shared" si="0"/>
        <v>26.161818019065336</v>
      </c>
      <c r="G17" s="33">
        <f t="shared" si="1"/>
        <v>132.22324242068157</v>
      </c>
    </row>
    <row r="18" spans="1:7" s="16" customFormat="1" ht="25.5">
      <c r="A18" s="18">
        <v>11010100</v>
      </c>
      <c r="B18" s="28" t="s">
        <v>23</v>
      </c>
      <c r="C18" s="83">
        <v>39150000</v>
      </c>
      <c r="D18" s="83">
        <v>8000000</v>
      </c>
      <c r="E18" s="83">
        <v>9151855.58</v>
      </c>
      <c r="F18" s="33">
        <f t="shared" si="0"/>
        <v>23.37638717752235</v>
      </c>
      <c r="G18" s="33">
        <f t="shared" si="1"/>
        <v>114.39819474999999</v>
      </c>
    </row>
    <row r="19" spans="1:7" ht="25.5">
      <c r="A19" s="18">
        <v>11010200</v>
      </c>
      <c r="B19" s="28" t="s">
        <v>24</v>
      </c>
      <c r="C19" s="83">
        <v>700000</v>
      </c>
      <c r="D19" s="83">
        <v>150000</v>
      </c>
      <c r="E19" s="83">
        <v>188331.59</v>
      </c>
      <c r="F19" s="33">
        <f t="shared" si="0"/>
        <v>26.90451285714286</v>
      </c>
      <c r="G19" s="33">
        <f t="shared" si="1"/>
        <v>125.55439333333334</v>
      </c>
    </row>
    <row r="20" spans="1:7" ht="25.5">
      <c r="A20" s="18">
        <v>11010400</v>
      </c>
      <c r="B20" s="28" t="s">
        <v>25</v>
      </c>
      <c r="C20" s="83">
        <v>2700000</v>
      </c>
      <c r="D20" s="83">
        <v>300000</v>
      </c>
      <c r="E20" s="83">
        <v>1755288.63</v>
      </c>
      <c r="F20" s="33">
        <f t="shared" si="0"/>
        <v>65.01069</v>
      </c>
      <c r="G20" s="84" t="s">
        <v>115</v>
      </c>
    </row>
    <row r="21" spans="1:7" ht="18.75">
      <c r="A21" s="18">
        <v>11010500</v>
      </c>
      <c r="B21" s="28" t="s">
        <v>26</v>
      </c>
      <c r="C21" s="83">
        <v>460000</v>
      </c>
      <c r="D21" s="83">
        <v>60000</v>
      </c>
      <c r="E21" s="83">
        <v>156722.13</v>
      </c>
      <c r="F21" s="33">
        <f t="shared" si="0"/>
        <v>34.07002826086957</v>
      </c>
      <c r="G21" s="84" t="s">
        <v>115</v>
      </c>
    </row>
    <row r="22" spans="1:7" ht="18.75">
      <c r="A22" s="18">
        <v>11020000</v>
      </c>
      <c r="B22" s="29" t="s">
        <v>42</v>
      </c>
      <c r="C22" s="34">
        <f>SUM(C23)</f>
        <v>20000</v>
      </c>
      <c r="D22" s="34">
        <f>SUM(D23)</f>
        <v>0</v>
      </c>
      <c r="E22" s="34">
        <f>SUM(E23)</f>
        <v>15980.52</v>
      </c>
      <c r="F22" s="33">
        <f t="shared" si="0"/>
        <v>79.9026</v>
      </c>
      <c r="G22" s="33">
        <f t="shared" si="1"/>
      </c>
    </row>
    <row r="23" spans="1:7" ht="18.75">
      <c r="A23" s="18">
        <v>11020200</v>
      </c>
      <c r="B23" s="28" t="s">
        <v>17</v>
      </c>
      <c r="C23" s="83">
        <v>20000</v>
      </c>
      <c r="D23" s="83">
        <v>0</v>
      </c>
      <c r="E23" s="83">
        <v>15980.52</v>
      </c>
      <c r="F23" s="33">
        <f t="shared" si="0"/>
        <v>79.9026</v>
      </c>
      <c r="G23" s="33">
        <f t="shared" si="1"/>
      </c>
    </row>
    <row r="24" spans="1:7" s="16" customFormat="1" ht="18.75">
      <c r="A24" s="17">
        <v>20000000</v>
      </c>
      <c r="B24" s="30" t="s">
        <v>8</v>
      </c>
      <c r="C24" s="32">
        <f>SUM(C25,C34,C28,C31)</f>
        <v>500000</v>
      </c>
      <c r="D24" s="32">
        <f>SUM(D25,D34,D28,D31)</f>
        <v>66000</v>
      </c>
      <c r="E24" s="32">
        <f>SUM(E25,E34,E28,E31)</f>
        <v>347210.24</v>
      </c>
      <c r="F24" s="33">
        <f t="shared" si="0"/>
        <v>69.442048</v>
      </c>
      <c r="G24" s="84" t="s">
        <v>115</v>
      </c>
    </row>
    <row r="25" spans="1:7" s="16" customFormat="1" ht="18.75">
      <c r="A25" s="17">
        <v>21000000</v>
      </c>
      <c r="B25" s="26" t="s">
        <v>198</v>
      </c>
      <c r="C25" s="32">
        <f>SUM(C26,)</f>
        <v>20000</v>
      </c>
      <c r="D25" s="32">
        <f>SUM(D26,)</f>
        <v>0</v>
      </c>
      <c r="E25" s="32">
        <f>SUM(E26,)</f>
        <v>10740</v>
      </c>
      <c r="F25" s="33">
        <f t="shared" si="0"/>
        <v>53.7</v>
      </c>
      <c r="G25" s="33">
        <f t="shared" si="1"/>
      </c>
    </row>
    <row r="26" spans="1:7" ht="25.5">
      <c r="A26" s="18">
        <v>21010000</v>
      </c>
      <c r="B26" s="28" t="s">
        <v>18</v>
      </c>
      <c r="C26" s="34">
        <f>SUM(C27)</f>
        <v>20000</v>
      </c>
      <c r="D26" s="34">
        <f>SUM(D27)</f>
        <v>0</v>
      </c>
      <c r="E26" s="34">
        <f>SUM(E27)</f>
        <v>10740</v>
      </c>
      <c r="F26" s="33">
        <f t="shared" si="0"/>
        <v>53.7</v>
      </c>
      <c r="G26" s="33">
        <f t="shared" si="1"/>
      </c>
    </row>
    <row r="27" spans="1:7" ht="18.75">
      <c r="A27" s="18">
        <v>21010300</v>
      </c>
      <c r="B27" s="28" t="s">
        <v>19</v>
      </c>
      <c r="C27" s="83">
        <v>20000</v>
      </c>
      <c r="D27" s="83">
        <v>0</v>
      </c>
      <c r="E27" s="83">
        <v>10740</v>
      </c>
      <c r="F27" s="33">
        <f t="shared" si="0"/>
        <v>53.7</v>
      </c>
      <c r="G27" s="33">
        <f t="shared" si="1"/>
      </c>
    </row>
    <row r="28" spans="1:7" s="16" customFormat="1" ht="15.75" customHeight="1">
      <c r="A28" s="17">
        <v>22010000</v>
      </c>
      <c r="B28" s="26" t="s">
        <v>38</v>
      </c>
      <c r="C28" s="32">
        <f>SUM(C29:C30)</f>
        <v>280000</v>
      </c>
      <c r="D28" s="32">
        <f>SUM(D29:D30)</f>
        <v>46000</v>
      </c>
      <c r="E28" s="32">
        <f>SUM(E29:E30)</f>
        <v>101890</v>
      </c>
      <c r="F28" s="33">
        <f t="shared" si="0"/>
        <v>36.38928571428571</v>
      </c>
      <c r="G28" s="84" t="s">
        <v>115</v>
      </c>
    </row>
    <row r="29" spans="1:7" ht="25.5">
      <c r="A29" s="18">
        <v>22010300</v>
      </c>
      <c r="B29" s="28" t="s">
        <v>39</v>
      </c>
      <c r="C29" s="83">
        <v>30000</v>
      </c>
      <c r="D29" s="83">
        <v>6000</v>
      </c>
      <c r="E29" s="83">
        <v>8820</v>
      </c>
      <c r="F29" s="33">
        <f t="shared" si="0"/>
        <v>29.4</v>
      </c>
      <c r="G29" s="33">
        <f t="shared" si="1"/>
        <v>147</v>
      </c>
    </row>
    <row r="30" spans="1:7" ht="15.75" customHeight="1">
      <c r="A30" s="18">
        <v>22012600</v>
      </c>
      <c r="B30" s="28" t="s">
        <v>40</v>
      </c>
      <c r="C30" s="83">
        <v>250000</v>
      </c>
      <c r="D30" s="83">
        <v>40000</v>
      </c>
      <c r="E30" s="83">
        <v>93070</v>
      </c>
      <c r="F30" s="33">
        <f t="shared" si="0"/>
        <v>37.228</v>
      </c>
      <c r="G30" s="84" t="s">
        <v>115</v>
      </c>
    </row>
    <row r="31" spans="1:7" s="16" customFormat="1" ht="18.75">
      <c r="A31" s="85">
        <v>22080000</v>
      </c>
      <c r="B31" s="86" t="s">
        <v>199</v>
      </c>
      <c r="C31" s="87">
        <f>SUM(C32)</f>
        <v>0</v>
      </c>
      <c r="D31" s="87">
        <f>SUM(D32)</f>
        <v>0</v>
      </c>
      <c r="E31" s="87">
        <f>SUM(E32)</f>
        <v>4736.14</v>
      </c>
      <c r="F31" s="33">
        <f t="shared" si="0"/>
      </c>
      <c r="G31" s="33">
        <f t="shared" si="1"/>
      </c>
    </row>
    <row r="32" spans="1:7" ht="26.25">
      <c r="A32" s="88">
        <v>22080400</v>
      </c>
      <c r="B32" s="89" t="s">
        <v>200</v>
      </c>
      <c r="C32" s="83">
        <v>0</v>
      </c>
      <c r="D32" s="83">
        <v>0</v>
      </c>
      <c r="E32" s="83">
        <v>4736.14</v>
      </c>
      <c r="F32" s="33">
        <f t="shared" si="0"/>
      </c>
      <c r="G32" s="33">
        <f t="shared" si="1"/>
      </c>
    </row>
    <row r="33" spans="1:7" s="16" customFormat="1" ht="21" customHeight="1">
      <c r="A33" s="17">
        <v>24000000</v>
      </c>
      <c r="B33" s="26" t="s">
        <v>27</v>
      </c>
      <c r="C33" s="32">
        <f>SUM(C34)</f>
        <v>200000</v>
      </c>
      <c r="D33" s="32">
        <f>SUM(D34)</f>
        <v>20000</v>
      </c>
      <c r="E33" s="32">
        <f>SUM(E34)</f>
        <v>229844.1</v>
      </c>
      <c r="F33" s="33">
        <f t="shared" si="0"/>
        <v>114.92205</v>
      </c>
      <c r="G33" s="84" t="s">
        <v>115</v>
      </c>
    </row>
    <row r="34" spans="1:7" s="16" customFormat="1" ht="18.75">
      <c r="A34" s="17">
        <v>24060000</v>
      </c>
      <c r="B34" s="30" t="s">
        <v>29</v>
      </c>
      <c r="C34" s="32">
        <f>SUM(C35:C35)</f>
        <v>200000</v>
      </c>
      <c r="D34" s="32">
        <f>SUM(D35:D35)</f>
        <v>20000</v>
      </c>
      <c r="E34" s="32">
        <f>SUM(E35:E35)</f>
        <v>229844.1</v>
      </c>
      <c r="F34" s="33">
        <f t="shared" si="0"/>
        <v>114.92205</v>
      </c>
      <c r="G34" s="84" t="s">
        <v>115</v>
      </c>
    </row>
    <row r="35" spans="1:7" ht="18.75">
      <c r="A35" s="18">
        <v>24060300</v>
      </c>
      <c r="B35" s="31" t="s">
        <v>9</v>
      </c>
      <c r="C35" s="83">
        <v>200000</v>
      </c>
      <c r="D35" s="83">
        <v>20000</v>
      </c>
      <c r="E35" s="83">
        <v>229844.1</v>
      </c>
      <c r="F35" s="33">
        <f t="shared" si="0"/>
        <v>114.92205</v>
      </c>
      <c r="G35" s="84" t="s">
        <v>115</v>
      </c>
    </row>
    <row r="36" spans="1:7" s="16" customFormat="1" ht="18.75">
      <c r="A36" s="20"/>
      <c r="B36" s="90" t="s">
        <v>10</v>
      </c>
      <c r="C36" s="32">
        <f>C24+C15</f>
        <v>43530000</v>
      </c>
      <c r="D36" s="32">
        <f>D24+D15</f>
        <v>8576000</v>
      </c>
      <c r="E36" s="32">
        <f>E24+E15</f>
        <v>11615388.690000001</v>
      </c>
      <c r="F36" s="33">
        <f t="shared" si="0"/>
        <v>26.683640454858722</v>
      </c>
      <c r="G36" s="33">
        <f t="shared" si="1"/>
        <v>135.44063304570898</v>
      </c>
    </row>
    <row r="37" spans="1:7" s="16" customFormat="1" ht="18.75">
      <c r="A37" s="17">
        <v>40000000</v>
      </c>
      <c r="B37" s="30" t="s">
        <v>11</v>
      </c>
      <c r="C37" s="32">
        <f>SUM(C38)</f>
        <v>346567510.43</v>
      </c>
      <c r="D37" s="32">
        <f>SUM(D38)</f>
        <v>131238706.05000001</v>
      </c>
      <c r="E37" s="32">
        <f>SUM(E38)</f>
        <v>128370123.28000002</v>
      </c>
      <c r="F37" s="33">
        <f t="shared" si="0"/>
        <v>37.04043784159863</v>
      </c>
      <c r="G37" s="33">
        <f t="shared" si="1"/>
        <v>97.81422504355757</v>
      </c>
    </row>
    <row r="38" spans="1:7" s="16" customFormat="1" ht="18.75">
      <c r="A38" s="17">
        <v>41000000</v>
      </c>
      <c r="B38" s="26" t="s">
        <v>41</v>
      </c>
      <c r="C38" s="32">
        <f>SUM(C39,C41,C44,C46)</f>
        <v>346567510.43</v>
      </c>
      <c r="D38" s="32">
        <f>SUM(D39,D41,D44,D46)</f>
        <v>131238706.05000001</v>
      </c>
      <c r="E38" s="32">
        <f>SUM(E39,E41,E44,E46)</f>
        <v>128370123.28000002</v>
      </c>
      <c r="F38" s="33">
        <f t="shared" si="0"/>
        <v>37.04043784159863</v>
      </c>
      <c r="G38" s="33">
        <f t="shared" si="1"/>
        <v>97.81422504355757</v>
      </c>
    </row>
    <row r="39" spans="1:7" s="16" customFormat="1" ht="18.75">
      <c r="A39" s="17">
        <v>41020000</v>
      </c>
      <c r="B39" s="29" t="s">
        <v>201</v>
      </c>
      <c r="C39" s="32">
        <f>C40</f>
        <v>13887300</v>
      </c>
      <c r="D39" s="32">
        <f>D40</f>
        <v>3471900</v>
      </c>
      <c r="E39" s="32">
        <f>E40</f>
        <v>3471900</v>
      </c>
      <c r="F39" s="33">
        <f t="shared" si="0"/>
        <v>25.000540061783067</v>
      </c>
      <c r="G39" s="33">
        <f t="shared" si="1"/>
        <v>100</v>
      </c>
    </row>
    <row r="40" spans="1:7" s="16" customFormat="1" ht="18.75">
      <c r="A40" s="18">
        <v>41020100</v>
      </c>
      <c r="B40" s="28" t="s">
        <v>31</v>
      </c>
      <c r="C40" s="83">
        <v>13887300</v>
      </c>
      <c r="D40" s="83">
        <v>3471900</v>
      </c>
      <c r="E40" s="83">
        <v>3471900</v>
      </c>
      <c r="F40" s="33">
        <f t="shared" si="0"/>
        <v>25.000540061783067</v>
      </c>
      <c r="G40" s="33">
        <f t="shared" si="1"/>
        <v>100</v>
      </c>
    </row>
    <row r="41" spans="1:7" s="21" customFormat="1" ht="19.5">
      <c r="A41" s="17">
        <v>41030000</v>
      </c>
      <c r="B41" s="29" t="s">
        <v>202</v>
      </c>
      <c r="C41" s="32">
        <f>SUM(C42:C43)</f>
        <v>79406700</v>
      </c>
      <c r="D41" s="32">
        <f>SUM(D42:D43)</f>
        <v>19911200</v>
      </c>
      <c r="E41" s="32">
        <f>SUM(E42:E43)</f>
        <v>19911200</v>
      </c>
      <c r="F41" s="33">
        <f t="shared" si="0"/>
        <v>25.0749621883292</v>
      </c>
      <c r="G41" s="33">
        <f t="shared" si="1"/>
        <v>100</v>
      </c>
    </row>
    <row r="42" spans="1:7" ht="18.75">
      <c r="A42" s="88">
        <v>41033900</v>
      </c>
      <c r="B42" s="88" t="s">
        <v>32</v>
      </c>
      <c r="C42" s="83">
        <v>54980200</v>
      </c>
      <c r="D42" s="83">
        <v>12700500</v>
      </c>
      <c r="E42" s="83">
        <v>12700500</v>
      </c>
      <c r="F42" s="33">
        <f t="shared" si="0"/>
        <v>23.100134230141034</v>
      </c>
      <c r="G42" s="33">
        <f t="shared" si="1"/>
        <v>100</v>
      </c>
    </row>
    <row r="43" spans="1:7" ht="18.75">
      <c r="A43" s="88">
        <v>41034200</v>
      </c>
      <c r="B43" s="88" t="s">
        <v>43</v>
      </c>
      <c r="C43" s="83">
        <v>24426500</v>
      </c>
      <c r="D43" s="83">
        <v>7210700</v>
      </c>
      <c r="E43" s="83">
        <v>7210700</v>
      </c>
      <c r="F43" s="33">
        <f t="shared" si="0"/>
        <v>29.519988537039694</v>
      </c>
      <c r="G43" s="33">
        <f t="shared" si="1"/>
        <v>100</v>
      </c>
    </row>
    <row r="44" spans="1:7" s="16" customFormat="1" ht="18.75">
      <c r="A44" s="85">
        <v>41040000</v>
      </c>
      <c r="B44" s="85" t="s">
        <v>203</v>
      </c>
      <c r="C44" s="87">
        <f>SUM(C45)</f>
        <v>2695730</v>
      </c>
      <c r="D44" s="87">
        <f>SUM(D45)</f>
        <v>1256150</v>
      </c>
      <c r="E44" s="87">
        <f>SUM(E45)</f>
        <v>1210450</v>
      </c>
      <c r="F44" s="33">
        <f t="shared" si="0"/>
        <v>44.902493944126455</v>
      </c>
      <c r="G44" s="33">
        <f t="shared" si="1"/>
        <v>96.36189945468297</v>
      </c>
    </row>
    <row r="45" spans="1:7" ht="18.75">
      <c r="A45" s="88">
        <v>41040400</v>
      </c>
      <c r="B45" s="88" t="s">
        <v>176</v>
      </c>
      <c r="C45" s="83">
        <v>2695730</v>
      </c>
      <c r="D45" s="83">
        <v>1256150</v>
      </c>
      <c r="E45" s="83">
        <v>1210450</v>
      </c>
      <c r="F45" s="33">
        <f t="shared" si="0"/>
        <v>44.902493944126455</v>
      </c>
      <c r="G45" s="33">
        <f t="shared" si="1"/>
        <v>96.36189945468297</v>
      </c>
    </row>
    <row r="46" spans="1:7" s="16" customFormat="1" ht="18.75">
      <c r="A46" s="85">
        <v>41050000</v>
      </c>
      <c r="B46" s="85" t="s">
        <v>204</v>
      </c>
      <c r="C46" s="87">
        <f>SUM(C47:C56)</f>
        <v>250577780.43</v>
      </c>
      <c r="D46" s="87">
        <f>SUM(D47:D56)</f>
        <v>106599456.05000001</v>
      </c>
      <c r="E46" s="87">
        <f>SUM(E47:E56)</f>
        <v>103776573.28000002</v>
      </c>
      <c r="F46" s="33">
        <f t="shared" si="0"/>
        <v>41.41491440378947</v>
      </c>
      <c r="G46" s="33">
        <f t="shared" si="1"/>
        <v>97.35187882321283</v>
      </c>
    </row>
    <row r="47" spans="1:7" ht="47.25">
      <c r="A47" s="88">
        <v>41050100</v>
      </c>
      <c r="B47" s="88" t="s">
        <v>205</v>
      </c>
      <c r="C47" s="34">
        <v>140365500</v>
      </c>
      <c r="D47" s="34">
        <v>76230908.2</v>
      </c>
      <c r="E47" s="34">
        <v>76230908.16</v>
      </c>
      <c r="F47" s="33">
        <f t="shared" si="0"/>
        <v>54.30886375925708</v>
      </c>
      <c r="G47" s="33">
        <f t="shared" si="1"/>
        <v>99.99999994752784</v>
      </c>
    </row>
    <row r="48" spans="1:7" ht="47.25">
      <c r="A48" s="88">
        <v>41050200</v>
      </c>
      <c r="B48" s="88" t="s">
        <v>206</v>
      </c>
      <c r="C48" s="83">
        <v>6396500</v>
      </c>
      <c r="D48" s="83">
        <v>1559900</v>
      </c>
      <c r="E48" s="83">
        <v>974252.9</v>
      </c>
      <c r="F48" s="33">
        <f t="shared" si="0"/>
        <v>15.23103103259595</v>
      </c>
      <c r="G48" s="33">
        <f t="shared" si="1"/>
        <v>62.45611257131868</v>
      </c>
    </row>
    <row r="49" spans="1:7" ht="47.25">
      <c r="A49" s="88">
        <v>41050300</v>
      </c>
      <c r="B49" s="88" t="s">
        <v>207</v>
      </c>
      <c r="C49" s="83">
        <v>72650600</v>
      </c>
      <c r="D49" s="83">
        <v>17106100</v>
      </c>
      <c r="E49" s="83">
        <v>15673461.51</v>
      </c>
      <c r="F49" s="33">
        <f t="shared" si="0"/>
        <v>21.57375370609465</v>
      </c>
      <c r="G49" s="33">
        <f t="shared" si="1"/>
        <v>91.62498471305558</v>
      </c>
    </row>
    <row r="50" spans="1:7" ht="47.25">
      <c r="A50" s="88">
        <v>41050700</v>
      </c>
      <c r="B50" s="88" t="s">
        <v>208</v>
      </c>
      <c r="C50" s="83">
        <v>1591200</v>
      </c>
      <c r="D50" s="83">
        <v>326539.42</v>
      </c>
      <c r="E50" s="83">
        <v>305826.93</v>
      </c>
      <c r="F50" s="33">
        <f t="shared" si="0"/>
        <v>19.21989253393665</v>
      </c>
      <c r="G50" s="33">
        <f t="shared" si="1"/>
        <v>93.6569710327776</v>
      </c>
    </row>
    <row r="51" spans="1:7" ht="31.5">
      <c r="A51" s="88">
        <v>41051000</v>
      </c>
      <c r="B51" s="88" t="s">
        <v>209</v>
      </c>
      <c r="C51" s="83">
        <v>621224</v>
      </c>
      <c r="D51" s="83">
        <v>621224</v>
      </c>
      <c r="E51" s="83">
        <v>621224</v>
      </c>
      <c r="F51" s="33">
        <f t="shared" si="0"/>
        <v>100</v>
      </c>
      <c r="G51" s="33">
        <f t="shared" si="1"/>
        <v>100</v>
      </c>
    </row>
    <row r="52" spans="1:7" ht="31.5">
      <c r="A52" s="88">
        <v>41051100</v>
      </c>
      <c r="B52" s="88" t="s">
        <v>210</v>
      </c>
      <c r="C52" s="83">
        <v>736300</v>
      </c>
      <c r="D52" s="83">
        <v>736300</v>
      </c>
      <c r="E52" s="83">
        <v>736300</v>
      </c>
      <c r="F52" s="33">
        <f t="shared" si="0"/>
        <v>100</v>
      </c>
      <c r="G52" s="33">
        <f t="shared" si="1"/>
        <v>100</v>
      </c>
    </row>
    <row r="53" spans="1:7" ht="31.5">
      <c r="A53" s="88">
        <v>41051200</v>
      </c>
      <c r="B53" s="88" t="s">
        <v>211</v>
      </c>
      <c r="C53" s="83">
        <v>269787</v>
      </c>
      <c r="D53" s="83">
        <v>67449</v>
      </c>
      <c r="E53" s="83"/>
      <c r="F53" s="33">
        <f t="shared" si="0"/>
        <v>0</v>
      </c>
      <c r="G53" s="33">
        <f t="shared" si="1"/>
        <v>0</v>
      </c>
    </row>
    <row r="54" spans="1:7" ht="31.5">
      <c r="A54" s="88">
        <v>41051500</v>
      </c>
      <c r="B54" s="88" t="s">
        <v>212</v>
      </c>
      <c r="C54" s="83">
        <v>17622200</v>
      </c>
      <c r="D54" s="83">
        <v>5160800</v>
      </c>
      <c r="E54" s="83">
        <v>5160800</v>
      </c>
      <c r="F54" s="33">
        <f t="shared" si="0"/>
        <v>29.285787245633347</v>
      </c>
      <c r="G54" s="33">
        <f t="shared" si="1"/>
        <v>100</v>
      </c>
    </row>
    <row r="55" spans="1:7" ht="31.5">
      <c r="A55" s="88">
        <v>41052000</v>
      </c>
      <c r="B55" s="88" t="s">
        <v>213</v>
      </c>
      <c r="C55" s="83">
        <v>1400000</v>
      </c>
      <c r="D55" s="83">
        <v>349983</v>
      </c>
      <c r="E55" s="83">
        <v>349983</v>
      </c>
      <c r="F55" s="33">
        <f t="shared" si="0"/>
        <v>24.998785714285717</v>
      </c>
      <c r="G55" s="33">
        <f t="shared" si="1"/>
        <v>100</v>
      </c>
    </row>
    <row r="56" spans="1:7" ht="18.75">
      <c r="A56" s="88">
        <v>41053900</v>
      </c>
      <c r="B56" s="88" t="s">
        <v>214</v>
      </c>
      <c r="C56" s="83">
        <v>8924469.43</v>
      </c>
      <c r="D56" s="83">
        <v>4440252.43</v>
      </c>
      <c r="E56" s="83">
        <v>3723816.78</v>
      </c>
      <c r="F56" s="33">
        <f t="shared" si="0"/>
        <v>41.72591781739119</v>
      </c>
      <c r="G56" s="33">
        <f t="shared" si="1"/>
        <v>83.8649792710096</v>
      </c>
    </row>
    <row r="57" spans="1:138" s="23" customFormat="1" ht="19.5" thickBot="1">
      <c r="A57" s="17"/>
      <c r="B57" s="90" t="s">
        <v>12</v>
      </c>
      <c r="C57" s="32">
        <f>SUM(C37,C36)</f>
        <v>390097510.43</v>
      </c>
      <c r="D57" s="32">
        <f>SUM(D37,D36)</f>
        <v>139814706.05</v>
      </c>
      <c r="E57" s="32">
        <f>SUM(E37,E36)</f>
        <v>139985511.97000003</v>
      </c>
      <c r="F57" s="33">
        <f t="shared" si="0"/>
        <v>35.88474887104397</v>
      </c>
      <c r="G57" s="33">
        <f t="shared" si="1"/>
        <v>100.12216591861154</v>
      </c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</row>
    <row r="58" spans="1:7" s="15" customFormat="1" ht="28.5" customHeight="1">
      <c r="A58" s="91" t="s">
        <v>1</v>
      </c>
      <c r="B58" s="92"/>
      <c r="C58" s="92"/>
      <c r="D58" s="92"/>
      <c r="E58" s="92"/>
      <c r="F58" s="92"/>
      <c r="G58" s="93"/>
    </row>
    <row r="59" spans="1:7" s="16" customFormat="1" ht="18.75">
      <c r="A59" s="20">
        <v>20000000</v>
      </c>
      <c r="B59" s="20" t="s">
        <v>8</v>
      </c>
      <c r="C59" s="32">
        <f>SUM(C62,C60)</f>
        <v>4541700</v>
      </c>
      <c r="D59" s="32">
        <f>SUM(D62,D60)</f>
        <v>4541700</v>
      </c>
      <c r="E59" s="32">
        <f>SUM(E62,E60)</f>
        <v>1507846.28</v>
      </c>
      <c r="F59" s="33">
        <f aca="true" t="shared" si="2" ref="F59:F66">IF(C59=0,"",E59/C59*100)</f>
        <v>33.2000413941916</v>
      </c>
      <c r="G59" s="33">
        <f aca="true" t="shared" si="3" ref="G59:G66">IF(D59=0,"",E59/D59*100)</f>
        <v>33.2000413941916</v>
      </c>
    </row>
    <row r="60" spans="1:7" s="16" customFormat="1" ht="18.75">
      <c r="A60" s="20">
        <v>21000000</v>
      </c>
      <c r="B60" s="20" t="s">
        <v>35</v>
      </c>
      <c r="C60" s="32">
        <f>SUM(C61)</f>
        <v>0</v>
      </c>
      <c r="D60" s="32">
        <f>SUM(D61)</f>
        <v>0</v>
      </c>
      <c r="E60" s="32">
        <f>SUM(E61)</f>
        <v>590.55</v>
      </c>
      <c r="F60" s="33">
        <f t="shared" si="2"/>
      </c>
      <c r="G60" s="33">
        <f t="shared" si="3"/>
      </c>
    </row>
    <row r="61" spans="1:7" ht="31.5">
      <c r="A61" s="19">
        <v>21110000</v>
      </c>
      <c r="B61" s="19" t="s">
        <v>34</v>
      </c>
      <c r="C61" s="34"/>
      <c r="D61" s="34"/>
      <c r="E61" s="34">
        <v>590.55</v>
      </c>
      <c r="F61" s="33">
        <f t="shared" si="2"/>
      </c>
      <c r="G61" s="33">
        <f t="shared" si="3"/>
      </c>
    </row>
    <row r="62" spans="1:7" s="16" customFormat="1" ht="18.75">
      <c r="A62" s="20">
        <v>25000000</v>
      </c>
      <c r="B62" s="20" t="s">
        <v>13</v>
      </c>
      <c r="C62" s="32">
        <f>SUM(C63:C64)</f>
        <v>4541700</v>
      </c>
      <c r="D62" s="32">
        <f>SUM(D63:D64)</f>
        <v>4541700</v>
      </c>
      <c r="E62" s="32">
        <f>SUM(E63:E64)</f>
        <v>1507255.73</v>
      </c>
      <c r="F62" s="33">
        <f t="shared" si="2"/>
        <v>33.187038553845476</v>
      </c>
      <c r="G62" s="33">
        <f t="shared" si="3"/>
        <v>33.187038553845476</v>
      </c>
    </row>
    <row r="63" spans="1:7" ht="39" customHeight="1">
      <c r="A63" s="19">
        <v>25010000</v>
      </c>
      <c r="B63" s="24" t="s">
        <v>20</v>
      </c>
      <c r="C63" s="34">
        <v>3341700</v>
      </c>
      <c r="D63" s="34">
        <v>3341700</v>
      </c>
      <c r="E63" s="34">
        <v>986859.45</v>
      </c>
      <c r="F63" s="33">
        <f t="shared" si="2"/>
        <v>29.53165903582009</v>
      </c>
      <c r="G63" s="33">
        <f t="shared" si="3"/>
        <v>29.53165903582009</v>
      </c>
    </row>
    <row r="64" spans="1:7" ht="18.75">
      <c r="A64" s="19">
        <v>25020000</v>
      </c>
      <c r="B64" s="24" t="s">
        <v>30</v>
      </c>
      <c r="C64" s="34">
        <v>1200000</v>
      </c>
      <c r="D64" s="34">
        <v>1200000</v>
      </c>
      <c r="E64" s="34">
        <v>520396.28</v>
      </c>
      <c r="F64" s="33">
        <f t="shared" si="2"/>
        <v>43.36635666666667</v>
      </c>
      <c r="G64" s="33">
        <f t="shared" si="3"/>
        <v>43.36635666666667</v>
      </c>
    </row>
    <row r="65" spans="1:7" s="16" customFormat="1" ht="18.75">
      <c r="A65" s="17"/>
      <c r="B65" s="90" t="s">
        <v>14</v>
      </c>
      <c r="C65" s="32">
        <f>C59</f>
        <v>4541700</v>
      </c>
      <c r="D65" s="32">
        <f>D59</f>
        <v>4541700</v>
      </c>
      <c r="E65" s="32">
        <f>E59</f>
        <v>1507846.28</v>
      </c>
      <c r="F65" s="33">
        <f t="shared" si="2"/>
        <v>33.2000413941916</v>
      </c>
      <c r="G65" s="33">
        <f t="shared" si="3"/>
        <v>33.2000413941916</v>
      </c>
    </row>
    <row r="66" spans="1:7" s="16" customFormat="1" ht="18.75">
      <c r="A66" s="17"/>
      <c r="B66" s="90" t="s">
        <v>15</v>
      </c>
      <c r="C66" s="32">
        <f>SUM(C65,C57)</f>
        <v>394639210.43</v>
      </c>
      <c r="D66" s="32">
        <f>SUM(D65,D57)</f>
        <v>144356406.05</v>
      </c>
      <c r="E66" s="32">
        <f>SUM(E65,E57)</f>
        <v>141493358.25000003</v>
      </c>
      <c r="F66" s="33">
        <f t="shared" si="2"/>
        <v>35.85385195146434</v>
      </c>
      <c r="G66" s="33">
        <f t="shared" si="3"/>
        <v>98.01668115857059</v>
      </c>
    </row>
    <row r="67" ht="18.75">
      <c r="A67" s="1"/>
    </row>
    <row r="68" ht="18.75">
      <c r="A68" s="1"/>
    </row>
    <row r="69" ht="18.75">
      <c r="A69" s="1"/>
    </row>
    <row r="70" ht="18.75">
      <c r="A70" s="1"/>
    </row>
    <row r="71" ht="18.75">
      <c r="A71" s="1"/>
    </row>
    <row r="72" ht="18.75">
      <c r="A72" s="1"/>
    </row>
    <row r="73" ht="18.75">
      <c r="A73" s="1"/>
    </row>
    <row r="74" ht="18.75">
      <c r="A74" s="1"/>
    </row>
    <row r="75" ht="18.75">
      <c r="A75" s="1"/>
    </row>
    <row r="76" ht="18.75">
      <c r="A76" s="1"/>
    </row>
    <row r="77" ht="18.75">
      <c r="A77" s="1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</sheetData>
  <sheetProtection/>
  <mergeCells count="6">
    <mergeCell ref="A58:G58"/>
    <mergeCell ref="B7:D7"/>
    <mergeCell ref="B8:D8"/>
    <mergeCell ref="B9:D9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61" r:id="rId1"/>
  <headerFooter alignWithMargins="0">
    <oddFooter>&amp;R&amp;P</oddFooter>
  </headerFooter>
  <rowBreaks count="1" manualBreakCount="1">
    <brk id="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G104"/>
  <sheetViews>
    <sheetView tabSelected="1" view="pageBreakPreview" zoomScale="60" zoomScalePageLayoutView="0" workbookViewId="0" topLeftCell="A1">
      <selection activeCell="I46" sqref="I1:AP16384"/>
    </sheetView>
  </sheetViews>
  <sheetFormatPr defaultColWidth="9.00390625" defaultRowHeight="12.75"/>
  <cols>
    <col min="1" max="1" width="12.375" style="62" customWidth="1"/>
    <col min="2" max="2" width="172.25390625" style="63" customWidth="1"/>
    <col min="3" max="3" width="19.375" style="54" customWidth="1"/>
    <col min="4" max="4" width="23.875" style="54" customWidth="1"/>
    <col min="5" max="5" width="25.875" style="54" customWidth="1"/>
    <col min="6" max="6" width="24.75390625" style="54" customWidth="1"/>
    <col min="7" max="7" width="21.875" style="54" customWidth="1"/>
    <col min="8" max="8" width="5.25390625" style="37" customWidth="1"/>
    <col min="9" max="215" width="9.125" style="53" customWidth="1"/>
    <col min="216" max="16384" width="9.125" style="54" customWidth="1"/>
  </cols>
  <sheetData>
    <row r="1" spans="1:215" s="39" customFormat="1" ht="18.75">
      <c r="A1" s="35">
        <v>1</v>
      </c>
      <c r="B1" s="36">
        <v>2</v>
      </c>
      <c r="C1" s="35">
        <v>3</v>
      </c>
      <c r="D1" s="36">
        <v>4</v>
      </c>
      <c r="E1" s="35">
        <v>5</v>
      </c>
      <c r="F1" s="35">
        <v>6</v>
      </c>
      <c r="G1" s="35">
        <v>7</v>
      </c>
      <c r="H1" s="37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</row>
    <row r="2" spans="1:215" s="42" customFormat="1" ht="30.75" customHeight="1">
      <c r="A2" s="98" t="s">
        <v>44</v>
      </c>
      <c r="B2" s="99"/>
      <c r="C2" s="99"/>
      <c r="D2" s="99"/>
      <c r="E2" s="99"/>
      <c r="F2" s="99"/>
      <c r="G2" s="100"/>
      <c r="H2" s="40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</row>
    <row r="3" spans="1:215" s="44" customFormat="1" ht="28.5" customHeight="1">
      <c r="A3" s="101" t="s">
        <v>0</v>
      </c>
      <c r="B3" s="102"/>
      <c r="C3" s="102"/>
      <c r="D3" s="102"/>
      <c r="E3" s="102"/>
      <c r="F3" s="102"/>
      <c r="G3" s="103"/>
      <c r="H3" s="40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</row>
    <row r="4" spans="1:215" s="47" customFormat="1" ht="22.5">
      <c r="A4" s="69" t="s">
        <v>54</v>
      </c>
      <c r="B4" s="70" t="s">
        <v>45</v>
      </c>
      <c r="C4" s="71">
        <f>C5+C6</f>
        <v>2872599</v>
      </c>
      <c r="D4" s="75">
        <f>D5+D6</f>
        <v>1288016</v>
      </c>
      <c r="E4" s="75">
        <f>E5+E6</f>
        <v>759018.28</v>
      </c>
      <c r="F4" s="45">
        <f>SUM(E4/C4*100)</f>
        <v>26.422702228887502</v>
      </c>
      <c r="G4" s="45">
        <f>SUM(E4/D4*100)</f>
        <v>58.92925864274978</v>
      </c>
      <c r="H4" s="37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</row>
    <row r="5" spans="1:215" s="47" customFormat="1" ht="40.5">
      <c r="A5" s="72" t="s">
        <v>116</v>
      </c>
      <c r="B5" s="73" t="s">
        <v>55</v>
      </c>
      <c r="C5" s="74">
        <v>2551783</v>
      </c>
      <c r="D5" s="76">
        <v>1137286</v>
      </c>
      <c r="E5" s="76">
        <v>707425.92</v>
      </c>
      <c r="F5" s="45">
        <f aca="true" t="shared" si="0" ref="F5:F21">SUM(E5/C5*100)</f>
        <v>27.72280871845294</v>
      </c>
      <c r="G5" s="45">
        <f aca="true" t="shared" si="1" ref="G5:G21">SUM(E5/D5*100)</f>
        <v>62.202992035424685</v>
      </c>
      <c r="H5" s="3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</row>
    <row r="6" spans="1:215" s="47" customFormat="1" ht="22.5">
      <c r="A6" s="72" t="s">
        <v>117</v>
      </c>
      <c r="B6" s="73" t="s">
        <v>118</v>
      </c>
      <c r="C6" s="74">
        <v>320816</v>
      </c>
      <c r="D6" s="76">
        <v>150730</v>
      </c>
      <c r="E6" s="76">
        <v>51592.36</v>
      </c>
      <c r="F6" s="45">
        <f>SUM(E6/C6*100)</f>
        <v>16.08160440875767</v>
      </c>
      <c r="G6" s="45">
        <f>SUM(E6/D6*100)</f>
        <v>34.228328799840774</v>
      </c>
      <c r="H6" s="37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</row>
    <row r="7" spans="1:215" s="47" customFormat="1" ht="22.5">
      <c r="A7" s="69" t="s">
        <v>56</v>
      </c>
      <c r="B7" s="70" t="s">
        <v>46</v>
      </c>
      <c r="C7" s="71">
        <f>SUM(C8:C12)</f>
        <v>83853753</v>
      </c>
      <c r="D7" s="75">
        <f>SUM(D8:D12)</f>
        <v>27255867</v>
      </c>
      <c r="E7" s="75">
        <f>SUM(E8:E12)</f>
        <v>22830482.76</v>
      </c>
      <c r="F7" s="45">
        <f t="shared" si="0"/>
        <v>27.226548536235462</v>
      </c>
      <c r="G7" s="45">
        <f t="shared" si="1"/>
        <v>83.76355358646269</v>
      </c>
      <c r="H7" s="37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</row>
    <row r="8" spans="1:215" s="47" customFormat="1" ht="40.5">
      <c r="A8" s="72" t="s">
        <v>57</v>
      </c>
      <c r="B8" s="73" t="s">
        <v>119</v>
      </c>
      <c r="C8" s="74">
        <v>79482301</v>
      </c>
      <c r="D8" s="76">
        <v>25906495</v>
      </c>
      <c r="E8" s="76">
        <v>21842572.29</v>
      </c>
      <c r="F8" s="45">
        <f t="shared" si="0"/>
        <v>27.481051775287686</v>
      </c>
      <c r="G8" s="45">
        <f t="shared" si="1"/>
        <v>84.31311256115502</v>
      </c>
      <c r="H8" s="3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</row>
    <row r="9" spans="1:215" s="47" customFormat="1" ht="22.5">
      <c r="A9" s="72" t="s">
        <v>58</v>
      </c>
      <c r="B9" s="73" t="s">
        <v>59</v>
      </c>
      <c r="C9" s="74">
        <v>1391274</v>
      </c>
      <c r="D9" s="76">
        <v>423263</v>
      </c>
      <c r="E9" s="76">
        <v>335144.94</v>
      </c>
      <c r="F9" s="45">
        <f t="shared" si="0"/>
        <v>24.089068005295864</v>
      </c>
      <c r="G9" s="45">
        <f t="shared" si="1"/>
        <v>79.18125137325966</v>
      </c>
      <c r="H9" s="3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</row>
    <row r="10" spans="1:215" s="47" customFormat="1" ht="22.5">
      <c r="A10" s="72" t="s">
        <v>120</v>
      </c>
      <c r="B10" s="73" t="s">
        <v>121</v>
      </c>
      <c r="C10" s="74">
        <v>1267858</v>
      </c>
      <c r="D10" s="76">
        <v>379460</v>
      </c>
      <c r="E10" s="76">
        <v>273280.64</v>
      </c>
      <c r="F10" s="45">
        <f t="shared" si="0"/>
        <v>21.554514780046347</v>
      </c>
      <c r="G10" s="45">
        <f t="shared" si="1"/>
        <v>72.01829968903178</v>
      </c>
      <c r="H10" s="3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</row>
    <row r="11" spans="1:215" s="47" customFormat="1" ht="22.5">
      <c r="A11" s="72" t="s">
        <v>122</v>
      </c>
      <c r="B11" s="73" t="s">
        <v>123</v>
      </c>
      <c r="C11" s="74">
        <v>1688790</v>
      </c>
      <c r="D11" s="76">
        <v>541219</v>
      </c>
      <c r="E11" s="76">
        <v>374054.89</v>
      </c>
      <c r="F11" s="45">
        <f t="shared" si="0"/>
        <v>22.149283806749214</v>
      </c>
      <c r="G11" s="45">
        <f t="shared" si="1"/>
        <v>69.11340695725761</v>
      </c>
      <c r="H11" s="37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</row>
    <row r="12" spans="1:215" s="47" customFormat="1" ht="22.5">
      <c r="A12" s="72" t="s">
        <v>124</v>
      </c>
      <c r="B12" s="73" t="s">
        <v>125</v>
      </c>
      <c r="C12" s="74">
        <v>23530</v>
      </c>
      <c r="D12" s="76">
        <v>5430</v>
      </c>
      <c r="E12" s="76">
        <v>5430</v>
      </c>
      <c r="F12" s="45">
        <f t="shared" si="0"/>
        <v>23.076923076923077</v>
      </c>
      <c r="G12" s="45">
        <f t="shared" si="1"/>
        <v>100</v>
      </c>
      <c r="H12" s="37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</row>
    <row r="13" spans="1:215" s="47" customFormat="1" ht="22.5">
      <c r="A13" s="69" t="s">
        <v>60</v>
      </c>
      <c r="B13" s="70" t="s">
        <v>61</v>
      </c>
      <c r="C13" s="71">
        <f>SUM(C14:C18)</f>
        <v>57365661</v>
      </c>
      <c r="D13" s="75">
        <f>SUM(D14:D18)</f>
        <v>22539170.61</v>
      </c>
      <c r="E13" s="75">
        <f>SUM(E14:E18)</f>
        <v>18596909.74</v>
      </c>
      <c r="F13" s="45">
        <f t="shared" si="0"/>
        <v>32.41819132878116</v>
      </c>
      <c r="G13" s="45">
        <f t="shared" si="1"/>
        <v>82.50929043391272</v>
      </c>
      <c r="H13" s="37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</row>
    <row r="14" spans="1:215" s="47" customFormat="1" ht="22.5">
      <c r="A14" s="72" t="s">
        <v>62</v>
      </c>
      <c r="B14" s="73" t="s">
        <v>63</v>
      </c>
      <c r="C14" s="74">
        <v>43761706</v>
      </c>
      <c r="D14" s="76">
        <v>16014987</v>
      </c>
      <c r="E14" s="76">
        <v>12806431.92</v>
      </c>
      <c r="F14" s="45">
        <f t="shared" si="0"/>
        <v>29.264014341671228</v>
      </c>
      <c r="G14" s="45">
        <f t="shared" si="1"/>
        <v>79.96529700586082</v>
      </c>
      <c r="H14" s="37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</row>
    <row r="15" spans="1:215" s="47" customFormat="1" ht="22.5">
      <c r="A15" s="72" t="s">
        <v>127</v>
      </c>
      <c r="B15" s="73" t="s">
        <v>126</v>
      </c>
      <c r="C15" s="74">
        <v>11221455</v>
      </c>
      <c r="D15" s="76">
        <v>5849075</v>
      </c>
      <c r="E15" s="76">
        <v>5296694.11</v>
      </c>
      <c r="F15" s="45">
        <f t="shared" si="0"/>
        <v>47.20149133958119</v>
      </c>
      <c r="G15" s="45">
        <f t="shared" si="1"/>
        <v>90.55609835743259</v>
      </c>
      <c r="H15" s="37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</row>
    <row r="16" spans="1:215" s="47" customFormat="1" ht="22.5">
      <c r="A16" s="72" t="s">
        <v>129</v>
      </c>
      <c r="B16" s="73" t="s">
        <v>128</v>
      </c>
      <c r="C16" s="74">
        <v>917500</v>
      </c>
      <c r="D16" s="76">
        <v>311125.61</v>
      </c>
      <c r="E16" s="76">
        <v>213334.65</v>
      </c>
      <c r="F16" s="45">
        <f t="shared" si="0"/>
        <v>23.25173297002725</v>
      </c>
      <c r="G16" s="45">
        <f t="shared" si="1"/>
        <v>68.56865624144538</v>
      </c>
      <c r="H16" s="37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</row>
    <row r="17" spans="1:215" s="47" customFormat="1" ht="22.5">
      <c r="A17" s="72" t="s">
        <v>131</v>
      </c>
      <c r="B17" s="73" t="s">
        <v>130</v>
      </c>
      <c r="C17" s="74">
        <v>1400000</v>
      </c>
      <c r="D17" s="76">
        <v>349983</v>
      </c>
      <c r="E17" s="76">
        <v>269449.06</v>
      </c>
      <c r="F17" s="45">
        <f t="shared" si="0"/>
        <v>19.24636142857143</v>
      </c>
      <c r="G17" s="45">
        <f t="shared" si="1"/>
        <v>76.9891851889949</v>
      </c>
      <c r="H17" s="37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</row>
    <row r="18" spans="1:215" s="47" customFormat="1" ht="22.5">
      <c r="A18" s="72" t="s">
        <v>133</v>
      </c>
      <c r="B18" s="73" t="s">
        <v>132</v>
      </c>
      <c r="C18" s="74">
        <v>65000</v>
      </c>
      <c r="D18" s="76">
        <v>14000</v>
      </c>
      <c r="E18" s="76">
        <v>11000</v>
      </c>
      <c r="F18" s="45">
        <f t="shared" si="0"/>
        <v>16.923076923076923</v>
      </c>
      <c r="G18" s="45">
        <f t="shared" si="1"/>
        <v>78.57142857142857</v>
      </c>
      <c r="H18" s="3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</row>
    <row r="19" spans="1:215" s="47" customFormat="1" ht="22.5">
      <c r="A19" s="69" t="s">
        <v>64</v>
      </c>
      <c r="B19" s="70" t="s">
        <v>65</v>
      </c>
      <c r="C19" s="71">
        <f>SUM(C20:C46)</f>
        <v>226267576</v>
      </c>
      <c r="D19" s="75">
        <f>SUM(D20:D46)</f>
        <v>97147390.75999999</v>
      </c>
      <c r="E19" s="75">
        <f>SUM(E20:E46)</f>
        <v>94771287.71999997</v>
      </c>
      <c r="F19" s="45">
        <f t="shared" si="0"/>
        <v>41.884608212711825</v>
      </c>
      <c r="G19" s="45">
        <f t="shared" si="1"/>
        <v>97.55412572441588</v>
      </c>
      <c r="H19" s="37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</row>
    <row r="20" spans="1:215" s="47" customFormat="1" ht="51.75" customHeight="1">
      <c r="A20" s="72" t="s">
        <v>66</v>
      </c>
      <c r="B20" s="73" t="s">
        <v>134</v>
      </c>
      <c r="C20" s="74">
        <v>21900000</v>
      </c>
      <c r="D20" s="76">
        <v>7959034.99</v>
      </c>
      <c r="E20" s="76">
        <f>D20</f>
        <v>7959034.99</v>
      </c>
      <c r="F20" s="45">
        <f t="shared" si="0"/>
        <v>36.34262552511416</v>
      </c>
      <c r="G20" s="45">
        <f t="shared" si="1"/>
        <v>100</v>
      </c>
      <c r="H20" s="37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</row>
    <row r="21" spans="1:215" s="52" customFormat="1" ht="22.5">
      <c r="A21" s="72" t="s">
        <v>67</v>
      </c>
      <c r="B21" s="73" t="s">
        <v>68</v>
      </c>
      <c r="C21" s="74">
        <v>118465500</v>
      </c>
      <c r="D21" s="76">
        <v>68271873.21</v>
      </c>
      <c r="E21" s="76">
        <v>68271873.17</v>
      </c>
      <c r="F21" s="45">
        <f t="shared" si="0"/>
        <v>57.630173485107484</v>
      </c>
      <c r="G21" s="45">
        <f t="shared" si="1"/>
        <v>99.99999994141074</v>
      </c>
      <c r="H21" s="37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</row>
    <row r="22" spans="1:215" s="52" customFormat="1" ht="40.5">
      <c r="A22" s="72" t="s">
        <v>69</v>
      </c>
      <c r="B22" s="73" t="s">
        <v>135</v>
      </c>
      <c r="C22" s="74">
        <v>639700</v>
      </c>
      <c r="D22" s="76">
        <v>218860.85</v>
      </c>
      <c r="E22" s="76">
        <v>216213.27</v>
      </c>
      <c r="F22" s="45">
        <f aca="true" t="shared" si="2" ref="F22:F70">SUM(E22/C22*100)</f>
        <v>33.79916679693606</v>
      </c>
      <c r="G22" s="45">
        <f aca="true" t="shared" si="3" ref="G22:G70">SUM(E22/D22*100)</f>
        <v>98.79029072581962</v>
      </c>
      <c r="H22" s="3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</row>
    <row r="23" spans="1:215" s="47" customFormat="1" ht="40.5">
      <c r="A23" s="72" t="s">
        <v>70</v>
      </c>
      <c r="B23" s="73" t="s">
        <v>71</v>
      </c>
      <c r="C23" s="74">
        <v>5756800</v>
      </c>
      <c r="D23" s="76">
        <v>1341039.15</v>
      </c>
      <c r="E23" s="76">
        <v>758039.63</v>
      </c>
      <c r="F23" s="45">
        <f t="shared" si="2"/>
        <v>13.16772564619233</v>
      </c>
      <c r="G23" s="45">
        <f t="shared" si="3"/>
        <v>56.52628635040223</v>
      </c>
      <c r="H23" s="37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</row>
    <row r="24" spans="1:215" s="47" customFormat="1" ht="22.5">
      <c r="A24" s="72" t="s">
        <v>72</v>
      </c>
      <c r="B24" s="73" t="s">
        <v>73</v>
      </c>
      <c r="C24" s="74">
        <v>560000</v>
      </c>
      <c r="D24" s="76">
        <v>135710</v>
      </c>
      <c r="E24" s="76">
        <v>71949.77</v>
      </c>
      <c r="F24" s="45">
        <f t="shared" si="2"/>
        <v>12.848173214285715</v>
      </c>
      <c r="G24" s="45">
        <f t="shared" si="3"/>
        <v>53.01729423034411</v>
      </c>
      <c r="H24" s="3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</row>
    <row r="25" spans="1:215" s="47" customFormat="1" ht="22.5">
      <c r="A25" s="72" t="s">
        <v>74</v>
      </c>
      <c r="B25" s="73" t="s">
        <v>84</v>
      </c>
      <c r="C25" s="74">
        <v>73000</v>
      </c>
      <c r="D25" s="76">
        <v>17740</v>
      </c>
      <c r="E25" s="76">
        <v>10427.34</v>
      </c>
      <c r="F25" s="45">
        <f t="shared" si="2"/>
        <v>14.284027397260274</v>
      </c>
      <c r="G25" s="45">
        <f t="shared" si="3"/>
        <v>58.77869222096956</v>
      </c>
      <c r="H25" s="3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</row>
    <row r="26" spans="1:215" s="47" customFormat="1" ht="22.5">
      <c r="A26" s="72" t="s">
        <v>75</v>
      </c>
      <c r="B26" s="73" t="s">
        <v>76</v>
      </c>
      <c r="C26" s="74">
        <v>28108600</v>
      </c>
      <c r="D26" s="76">
        <v>5898400</v>
      </c>
      <c r="E26" s="76">
        <v>5348725.1</v>
      </c>
      <c r="F26" s="45">
        <f t="shared" si="2"/>
        <v>19.028785140490807</v>
      </c>
      <c r="G26" s="45">
        <f t="shared" si="3"/>
        <v>90.68094907093447</v>
      </c>
      <c r="H26" s="3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</row>
    <row r="27" spans="1:215" s="47" customFormat="1" ht="22.5">
      <c r="A27" s="72" t="s">
        <v>77</v>
      </c>
      <c r="B27" s="73" t="s">
        <v>78</v>
      </c>
      <c r="C27" s="74">
        <v>3840000</v>
      </c>
      <c r="D27" s="76">
        <v>932500</v>
      </c>
      <c r="E27" s="76">
        <v>908387.24</v>
      </c>
      <c r="F27" s="45">
        <f t="shared" si="2"/>
        <v>23.655917708333334</v>
      </c>
      <c r="G27" s="45">
        <f t="shared" si="3"/>
        <v>97.41418123324397</v>
      </c>
      <c r="H27" s="3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</row>
    <row r="28" spans="1:215" s="47" customFormat="1" ht="22.5">
      <c r="A28" s="72" t="s">
        <v>79</v>
      </c>
      <c r="B28" s="73" t="s">
        <v>80</v>
      </c>
      <c r="C28" s="74">
        <v>10365000</v>
      </c>
      <c r="D28" s="76">
        <v>2371000</v>
      </c>
      <c r="E28" s="76">
        <v>2227857.44</v>
      </c>
      <c r="F28" s="45">
        <f t="shared" si="2"/>
        <v>21.49404187168355</v>
      </c>
      <c r="G28" s="45">
        <f t="shared" si="3"/>
        <v>93.96277688738928</v>
      </c>
      <c r="H28" s="3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</row>
    <row r="29" spans="1:215" s="47" customFormat="1" ht="22.5">
      <c r="A29" s="72" t="s">
        <v>81</v>
      </c>
      <c r="B29" s="73" t="s">
        <v>82</v>
      </c>
      <c r="C29" s="74">
        <v>304000</v>
      </c>
      <c r="D29" s="76">
        <v>76000</v>
      </c>
      <c r="E29" s="76">
        <v>47228.06</v>
      </c>
      <c r="F29" s="45">
        <f t="shared" si="2"/>
        <v>15.535546052631577</v>
      </c>
      <c r="G29" s="45">
        <f t="shared" si="3"/>
        <v>62.14218421052631</v>
      </c>
      <c r="H29" s="3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</row>
    <row r="30" spans="1:215" s="47" customFormat="1" ht="22.5">
      <c r="A30" s="72" t="s">
        <v>83</v>
      </c>
      <c r="B30" s="73" t="s">
        <v>85</v>
      </c>
      <c r="C30" s="74">
        <v>13280000</v>
      </c>
      <c r="D30" s="76">
        <v>2984300</v>
      </c>
      <c r="E30" s="76">
        <v>2492125.82</v>
      </c>
      <c r="F30" s="45">
        <f t="shared" si="2"/>
        <v>18.76600768072289</v>
      </c>
      <c r="G30" s="45">
        <f t="shared" si="3"/>
        <v>83.50788526622658</v>
      </c>
      <c r="H30" s="3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</row>
    <row r="31" spans="1:215" s="47" customFormat="1" ht="22.5">
      <c r="A31" s="72" t="s">
        <v>86</v>
      </c>
      <c r="B31" s="73" t="s">
        <v>87</v>
      </c>
      <c r="C31" s="74">
        <v>428800</v>
      </c>
      <c r="D31" s="76">
        <v>107100</v>
      </c>
      <c r="E31" s="76">
        <v>91773.13</v>
      </c>
      <c r="F31" s="45">
        <f t="shared" si="2"/>
        <v>21.402315764925376</v>
      </c>
      <c r="G31" s="45">
        <f t="shared" si="3"/>
        <v>85.6891970121382</v>
      </c>
      <c r="H31" s="3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</row>
    <row r="32" spans="1:215" s="47" customFormat="1" ht="22.5">
      <c r="A32" s="72" t="s">
        <v>136</v>
      </c>
      <c r="B32" s="73" t="s">
        <v>137</v>
      </c>
      <c r="C32" s="74">
        <v>13320000</v>
      </c>
      <c r="D32" s="76">
        <v>3287200</v>
      </c>
      <c r="E32" s="76">
        <v>3184782.7</v>
      </c>
      <c r="F32" s="45">
        <f t="shared" si="2"/>
        <v>23.90978003003003</v>
      </c>
      <c r="G32" s="45">
        <f t="shared" si="3"/>
        <v>96.88436055001218</v>
      </c>
      <c r="H32" s="37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</row>
    <row r="33" spans="1:215" s="47" customFormat="1" ht="40.5">
      <c r="A33" s="72" t="s">
        <v>138</v>
      </c>
      <c r="B33" s="73" t="s">
        <v>139</v>
      </c>
      <c r="C33" s="74"/>
      <c r="D33" s="76">
        <v>707120</v>
      </c>
      <c r="E33" s="76">
        <v>704217.27</v>
      </c>
      <c r="F33" s="45"/>
      <c r="G33" s="45">
        <f t="shared" si="3"/>
        <v>99.5894996605951</v>
      </c>
      <c r="H33" s="37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</row>
    <row r="34" spans="1:215" s="47" customFormat="1" ht="22.5">
      <c r="A34" s="72" t="s">
        <v>140</v>
      </c>
      <c r="B34" s="73" t="s">
        <v>141</v>
      </c>
      <c r="C34" s="74">
        <v>2800000</v>
      </c>
      <c r="D34" s="76">
        <v>693910</v>
      </c>
      <c r="E34" s="76">
        <v>676116.28</v>
      </c>
      <c r="F34" s="45">
        <f t="shared" si="2"/>
        <v>24.14701</v>
      </c>
      <c r="G34" s="45">
        <f t="shared" si="3"/>
        <v>97.43573085846869</v>
      </c>
      <c r="H34" s="37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</row>
    <row r="35" spans="1:215" s="47" customFormat="1" ht="40.5">
      <c r="A35" s="72" t="s">
        <v>142</v>
      </c>
      <c r="B35" s="73" t="s">
        <v>143</v>
      </c>
      <c r="C35" s="74">
        <v>0</v>
      </c>
      <c r="D35" s="76">
        <v>2220</v>
      </c>
      <c r="E35" s="76">
        <v>1644.49</v>
      </c>
      <c r="F35" s="45">
        <v>0</v>
      </c>
      <c r="G35" s="45">
        <f t="shared" si="3"/>
        <v>74.07612612612613</v>
      </c>
      <c r="H35" s="37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</row>
    <row r="36" spans="1:215" s="47" customFormat="1" ht="22.5">
      <c r="A36" s="72" t="s">
        <v>88</v>
      </c>
      <c r="B36" s="73" t="s">
        <v>144</v>
      </c>
      <c r="C36" s="74">
        <v>14300</v>
      </c>
      <c r="D36" s="76">
        <v>1300</v>
      </c>
      <c r="E36" s="76">
        <v>0</v>
      </c>
      <c r="F36" s="45">
        <f t="shared" si="2"/>
        <v>0</v>
      </c>
      <c r="G36" s="45">
        <f t="shared" si="3"/>
        <v>0</v>
      </c>
      <c r="H36" s="37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</row>
    <row r="37" spans="1:215" s="47" customFormat="1" ht="40.5">
      <c r="A37" s="72" t="s">
        <v>89</v>
      </c>
      <c r="B37" s="73" t="s">
        <v>90</v>
      </c>
      <c r="C37" s="74">
        <v>3252706</v>
      </c>
      <c r="D37" s="76">
        <v>1168911</v>
      </c>
      <c r="E37" s="76">
        <v>1150433.72</v>
      </c>
      <c r="F37" s="45">
        <f t="shared" si="2"/>
        <v>35.368512247956005</v>
      </c>
      <c r="G37" s="45">
        <f t="shared" si="3"/>
        <v>98.41927400802969</v>
      </c>
      <c r="H37" s="37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</row>
    <row r="38" spans="1:215" s="47" customFormat="1" ht="22.5">
      <c r="A38" s="72" t="s">
        <v>91</v>
      </c>
      <c r="B38" s="73" t="s">
        <v>92</v>
      </c>
      <c r="C38" s="74">
        <v>51000</v>
      </c>
      <c r="D38" s="76">
        <v>0</v>
      </c>
      <c r="E38" s="76">
        <v>0</v>
      </c>
      <c r="F38" s="45">
        <f t="shared" si="2"/>
        <v>0</v>
      </c>
      <c r="G38" s="45">
        <v>0</v>
      </c>
      <c r="H38" s="37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</row>
    <row r="39" spans="1:215" s="47" customFormat="1" ht="22.5">
      <c r="A39" s="72" t="s">
        <v>145</v>
      </c>
      <c r="B39" s="73" t="s">
        <v>146</v>
      </c>
      <c r="C39" s="74">
        <v>561840</v>
      </c>
      <c r="D39" s="76">
        <v>201880</v>
      </c>
      <c r="E39" s="76">
        <v>122561.29</v>
      </c>
      <c r="F39" s="45">
        <f t="shared" si="2"/>
        <v>21.814269186957137</v>
      </c>
      <c r="G39" s="45">
        <f t="shared" si="3"/>
        <v>60.70997127006142</v>
      </c>
      <c r="H39" s="37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</row>
    <row r="40" spans="1:215" s="47" customFormat="1" ht="22.5">
      <c r="A40" s="72" t="s">
        <v>147</v>
      </c>
      <c r="B40" s="73" t="s">
        <v>94</v>
      </c>
      <c r="C40" s="74">
        <v>1900</v>
      </c>
      <c r="D40" s="76">
        <v>200</v>
      </c>
      <c r="E40" s="76">
        <v>0</v>
      </c>
      <c r="F40" s="45">
        <f t="shared" si="2"/>
        <v>0</v>
      </c>
      <c r="G40" s="45">
        <v>0</v>
      </c>
      <c r="H40" s="37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</row>
    <row r="41" spans="1:215" s="47" customFormat="1" ht="22.5">
      <c r="A41" s="72" t="s">
        <v>148</v>
      </c>
      <c r="B41" s="73" t="s">
        <v>95</v>
      </c>
      <c r="C41" s="74">
        <v>5500</v>
      </c>
      <c r="D41" s="76">
        <v>200</v>
      </c>
      <c r="E41" s="76">
        <v>0</v>
      </c>
      <c r="F41" s="45">
        <f t="shared" si="2"/>
        <v>0</v>
      </c>
      <c r="G41" s="45">
        <f t="shared" si="3"/>
        <v>0</v>
      </c>
      <c r="H41" s="3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</row>
    <row r="42" spans="1:215" s="47" customFormat="1" ht="22.5">
      <c r="A42" s="72" t="s">
        <v>93</v>
      </c>
      <c r="B42" s="73" t="s">
        <v>96</v>
      </c>
      <c r="C42" s="74">
        <v>10930</v>
      </c>
      <c r="D42" s="76">
        <v>1330</v>
      </c>
      <c r="E42" s="76">
        <v>530</v>
      </c>
      <c r="F42" s="45">
        <f t="shared" si="2"/>
        <v>4.84903934126258</v>
      </c>
      <c r="G42" s="45">
        <f t="shared" si="3"/>
        <v>39.849624060150376</v>
      </c>
      <c r="H42" s="37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</row>
    <row r="43" spans="1:215" s="47" customFormat="1" ht="40.5">
      <c r="A43" s="72" t="s">
        <v>149</v>
      </c>
      <c r="B43" s="73" t="s">
        <v>150</v>
      </c>
      <c r="C43" s="74">
        <v>449400</v>
      </c>
      <c r="D43" s="76">
        <v>110328.85</v>
      </c>
      <c r="E43" s="76">
        <v>99675.18</v>
      </c>
      <c r="F43" s="45">
        <f t="shared" si="2"/>
        <v>22.17961281708945</v>
      </c>
      <c r="G43" s="45">
        <f t="shared" si="3"/>
        <v>90.34371336237076</v>
      </c>
      <c r="H43" s="37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</row>
    <row r="44" spans="1:215" s="47" customFormat="1" ht="40.5">
      <c r="A44" s="72" t="s">
        <v>151</v>
      </c>
      <c r="B44" s="73" t="s">
        <v>188</v>
      </c>
      <c r="C44" s="74">
        <v>237000</v>
      </c>
      <c r="D44" s="76">
        <v>82293.29</v>
      </c>
      <c r="E44" s="76">
        <v>76292.1</v>
      </c>
      <c r="F44" s="45">
        <f t="shared" si="2"/>
        <v>32.19075949367089</v>
      </c>
      <c r="G44" s="45">
        <f t="shared" si="3"/>
        <v>92.70755853849082</v>
      </c>
      <c r="H44" s="37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</row>
    <row r="45" spans="1:215" s="47" customFormat="1" ht="101.25">
      <c r="A45" s="72" t="s">
        <v>152</v>
      </c>
      <c r="B45" s="73" t="s">
        <v>153</v>
      </c>
      <c r="C45" s="74">
        <v>1591200</v>
      </c>
      <c r="D45" s="76">
        <v>326539.42</v>
      </c>
      <c r="E45" s="76">
        <v>305826.93</v>
      </c>
      <c r="F45" s="45">
        <f t="shared" si="2"/>
        <v>19.21989253393665</v>
      </c>
      <c r="G45" s="45">
        <f t="shared" si="3"/>
        <v>93.6569710327776</v>
      </c>
      <c r="H45" s="37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</row>
    <row r="46" spans="1:215" s="47" customFormat="1" ht="22.5">
      <c r="A46" s="72" t="s">
        <v>154</v>
      </c>
      <c r="B46" s="73" t="s">
        <v>155</v>
      </c>
      <c r="C46" s="74">
        <v>250400</v>
      </c>
      <c r="D46" s="76">
        <v>250400</v>
      </c>
      <c r="E46" s="76">
        <v>45572.8</v>
      </c>
      <c r="F46" s="45">
        <f t="shared" si="2"/>
        <v>18.200000000000003</v>
      </c>
      <c r="G46" s="45">
        <f t="shared" si="3"/>
        <v>18.200000000000003</v>
      </c>
      <c r="H46" s="37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</row>
    <row r="47" spans="1:7" ht="22.5">
      <c r="A47" s="69" t="s">
        <v>97</v>
      </c>
      <c r="B47" s="70" t="s">
        <v>47</v>
      </c>
      <c r="C47" s="71">
        <f>SUM(C48:C52)</f>
        <v>4995010</v>
      </c>
      <c r="D47" s="75">
        <f>SUM(D48:D52)</f>
        <v>1780741</v>
      </c>
      <c r="E47" s="75">
        <f>SUM(E48:E52)</f>
        <v>1229438.8800000001</v>
      </c>
      <c r="F47" s="45">
        <f t="shared" si="2"/>
        <v>24.613341715031602</v>
      </c>
      <c r="G47" s="45">
        <f t="shared" si="3"/>
        <v>69.04085883348561</v>
      </c>
    </row>
    <row r="48" spans="1:7" ht="22.5">
      <c r="A48" s="72" t="s">
        <v>156</v>
      </c>
      <c r="B48" s="73" t="s">
        <v>157</v>
      </c>
      <c r="C48" s="74">
        <v>92000</v>
      </c>
      <c r="D48" s="76"/>
      <c r="E48" s="76"/>
      <c r="F48" s="45">
        <f t="shared" si="2"/>
        <v>0</v>
      </c>
      <c r="G48" s="45">
        <v>0</v>
      </c>
    </row>
    <row r="49" spans="1:215" s="47" customFormat="1" ht="22.5">
      <c r="A49" s="72" t="s">
        <v>98</v>
      </c>
      <c r="B49" s="73" t="s">
        <v>158</v>
      </c>
      <c r="C49" s="74">
        <v>3539286</v>
      </c>
      <c r="D49" s="76">
        <v>1165846</v>
      </c>
      <c r="E49" s="76">
        <v>877410.26</v>
      </c>
      <c r="F49" s="45">
        <f t="shared" si="2"/>
        <v>24.79060070307966</v>
      </c>
      <c r="G49" s="45">
        <f t="shared" si="3"/>
        <v>75.25953342036598</v>
      </c>
      <c r="H49" s="3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</row>
    <row r="50" spans="1:215" s="47" customFormat="1" ht="22.5">
      <c r="A50" s="72" t="s">
        <v>99</v>
      </c>
      <c r="B50" s="73" t="s">
        <v>159</v>
      </c>
      <c r="C50" s="74">
        <v>856144</v>
      </c>
      <c r="D50" s="76">
        <v>401070</v>
      </c>
      <c r="E50" s="76">
        <v>214720.1</v>
      </c>
      <c r="F50" s="45">
        <f t="shared" si="2"/>
        <v>25.07990478237306</v>
      </c>
      <c r="G50" s="45">
        <f t="shared" si="3"/>
        <v>53.53681402248984</v>
      </c>
      <c r="H50" s="37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</row>
    <row r="51" spans="1:215" s="47" customFormat="1" ht="22.5">
      <c r="A51" s="72" t="s">
        <v>160</v>
      </c>
      <c r="B51" s="73" t="s">
        <v>161</v>
      </c>
      <c r="C51" s="74">
        <v>507580</v>
      </c>
      <c r="D51" s="76">
        <v>197825</v>
      </c>
      <c r="E51" s="76">
        <v>126132.28</v>
      </c>
      <c r="F51" s="45">
        <f t="shared" si="2"/>
        <v>24.849734032073762</v>
      </c>
      <c r="G51" s="45">
        <f t="shared" si="3"/>
        <v>63.75952483255403</v>
      </c>
      <c r="H51" s="37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</row>
    <row r="52" spans="1:215" s="47" customFormat="1" ht="22.5">
      <c r="A52" s="72" t="s">
        <v>162</v>
      </c>
      <c r="B52" s="73" t="s">
        <v>189</v>
      </c>
      <c r="C52" s="74"/>
      <c r="D52" s="76">
        <v>16000</v>
      </c>
      <c r="E52" s="76">
        <v>11176.24</v>
      </c>
      <c r="F52" s="45">
        <v>0</v>
      </c>
      <c r="G52" s="45">
        <f t="shared" si="3"/>
        <v>69.8515</v>
      </c>
      <c r="H52" s="37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</row>
    <row r="53" spans="1:215" s="47" customFormat="1" ht="22.5">
      <c r="A53" s="69" t="s">
        <v>100</v>
      </c>
      <c r="B53" s="70" t="s">
        <v>48</v>
      </c>
      <c r="C53" s="71">
        <f>SUM(C54:C56)</f>
        <v>1480610</v>
      </c>
      <c r="D53" s="75">
        <f>SUM(D54:D56)</f>
        <v>399265</v>
      </c>
      <c r="E53" s="75">
        <f>SUM(E54:E56)</f>
        <v>330229.3</v>
      </c>
      <c r="F53" s="45">
        <f t="shared" si="2"/>
        <v>22.30359784143022</v>
      </c>
      <c r="G53" s="45">
        <f t="shared" si="3"/>
        <v>82.70930334489624</v>
      </c>
      <c r="H53" s="37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</row>
    <row r="54" spans="1:215" s="47" customFormat="1" ht="22.5">
      <c r="A54" s="72" t="s">
        <v>101</v>
      </c>
      <c r="B54" s="73" t="s">
        <v>102</v>
      </c>
      <c r="C54" s="74">
        <v>28000</v>
      </c>
      <c r="D54" s="76">
        <v>3340</v>
      </c>
      <c r="E54" s="76">
        <v>780</v>
      </c>
      <c r="F54" s="45">
        <f t="shared" si="2"/>
        <v>2.7857142857142856</v>
      </c>
      <c r="G54" s="45">
        <f t="shared" si="3"/>
        <v>23.353293413173652</v>
      </c>
      <c r="H54" s="37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</row>
    <row r="55" spans="1:215" s="47" customFormat="1" ht="22.5">
      <c r="A55" s="72" t="s">
        <v>103</v>
      </c>
      <c r="B55" s="73" t="s">
        <v>104</v>
      </c>
      <c r="C55" s="74">
        <v>1307619</v>
      </c>
      <c r="D55" s="76">
        <v>343955</v>
      </c>
      <c r="E55" s="76">
        <v>280680.22</v>
      </c>
      <c r="F55" s="45">
        <f t="shared" si="2"/>
        <v>21.46498483120848</v>
      </c>
      <c r="G55" s="45">
        <f t="shared" si="3"/>
        <v>81.60376212004476</v>
      </c>
      <c r="H55" s="37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</row>
    <row r="56" spans="1:215" s="47" customFormat="1" ht="23.25" customHeight="1">
      <c r="A56" s="72" t="s">
        <v>105</v>
      </c>
      <c r="B56" s="73" t="s">
        <v>106</v>
      </c>
      <c r="C56" s="74">
        <v>144991</v>
      </c>
      <c r="D56" s="76">
        <v>51970</v>
      </c>
      <c r="E56" s="76">
        <v>48769.08</v>
      </c>
      <c r="F56" s="45">
        <f t="shared" si="2"/>
        <v>33.63593602361526</v>
      </c>
      <c r="G56" s="45">
        <f t="shared" si="3"/>
        <v>93.84083124879739</v>
      </c>
      <c r="H56" s="37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</row>
    <row r="57" spans="1:215" s="47" customFormat="1" ht="22.5">
      <c r="A57" s="69" t="s">
        <v>107</v>
      </c>
      <c r="B57" s="70" t="s">
        <v>108</v>
      </c>
      <c r="C57" s="71">
        <f>C58</f>
        <v>71500</v>
      </c>
      <c r="D57" s="75">
        <f>D58</f>
        <v>18000</v>
      </c>
      <c r="E57" s="75">
        <f>E58</f>
        <v>0</v>
      </c>
      <c r="F57" s="45">
        <f t="shared" si="2"/>
        <v>0</v>
      </c>
      <c r="G57" s="45">
        <f t="shared" si="3"/>
        <v>0</v>
      </c>
      <c r="H57" s="37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</row>
    <row r="58" spans="1:215" s="47" customFormat="1" ht="22.5">
      <c r="A58" s="72" t="s">
        <v>163</v>
      </c>
      <c r="B58" s="73" t="s">
        <v>164</v>
      </c>
      <c r="C58" s="74">
        <v>71500</v>
      </c>
      <c r="D58" s="76">
        <v>18000</v>
      </c>
      <c r="E58" s="76">
        <v>0</v>
      </c>
      <c r="F58" s="45">
        <f t="shared" si="2"/>
        <v>0</v>
      </c>
      <c r="G58" s="45">
        <f t="shared" si="3"/>
        <v>0</v>
      </c>
      <c r="H58" s="37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</row>
    <row r="59" spans="1:7" ht="22.5">
      <c r="A59" s="69" t="s">
        <v>166</v>
      </c>
      <c r="B59" s="70" t="s">
        <v>165</v>
      </c>
      <c r="C59" s="71">
        <f>C60</f>
        <v>55000</v>
      </c>
      <c r="D59" s="75">
        <v>0</v>
      </c>
      <c r="E59" s="75">
        <v>0</v>
      </c>
      <c r="F59" s="45">
        <f t="shared" si="2"/>
        <v>0</v>
      </c>
      <c r="G59" s="45">
        <v>0</v>
      </c>
    </row>
    <row r="60" spans="1:7" ht="22.5">
      <c r="A60" s="72" t="s">
        <v>167</v>
      </c>
      <c r="B60" s="73" t="s">
        <v>110</v>
      </c>
      <c r="C60" s="74">
        <v>55000</v>
      </c>
      <c r="D60" s="76">
        <v>0</v>
      </c>
      <c r="E60" s="76">
        <v>0</v>
      </c>
      <c r="F60" s="45">
        <f t="shared" si="2"/>
        <v>0</v>
      </c>
      <c r="G60" s="45">
        <v>0</v>
      </c>
    </row>
    <row r="61" spans="1:7" ht="22.5">
      <c r="A61" s="69" t="s">
        <v>111</v>
      </c>
      <c r="B61" s="70" t="s">
        <v>109</v>
      </c>
      <c r="C61" s="71">
        <f>SUM(C62:C65)</f>
        <v>245000</v>
      </c>
      <c r="D61" s="75">
        <f>SUM(D62:D65)</f>
        <v>85000</v>
      </c>
      <c r="E61" s="75">
        <f>SUM(E62:E65)</f>
        <v>0</v>
      </c>
      <c r="F61" s="45">
        <f t="shared" si="2"/>
        <v>0</v>
      </c>
      <c r="G61" s="45">
        <v>0</v>
      </c>
    </row>
    <row r="62" spans="1:215" s="47" customFormat="1" ht="22.5">
      <c r="A62" s="72" t="s">
        <v>168</v>
      </c>
      <c r="B62" s="73" t="s">
        <v>169</v>
      </c>
      <c r="C62" s="74">
        <v>100000</v>
      </c>
      <c r="D62" s="76">
        <v>40000</v>
      </c>
      <c r="E62" s="76">
        <v>0</v>
      </c>
      <c r="F62" s="45">
        <f t="shared" si="2"/>
        <v>0</v>
      </c>
      <c r="G62" s="45">
        <v>0</v>
      </c>
      <c r="H62" s="57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</row>
    <row r="63" spans="1:215" s="47" customFormat="1" ht="22.5">
      <c r="A63" s="72" t="s">
        <v>170</v>
      </c>
      <c r="B63" s="73" t="s">
        <v>171</v>
      </c>
      <c r="C63" s="74">
        <v>80000</v>
      </c>
      <c r="D63" s="76">
        <v>15000</v>
      </c>
      <c r="E63" s="76"/>
      <c r="F63" s="45"/>
      <c r="G63" s="45"/>
      <c r="H63" s="57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</row>
    <row r="64" spans="1:215" s="47" customFormat="1" ht="22.5">
      <c r="A64" s="72" t="s">
        <v>172</v>
      </c>
      <c r="B64" s="73" t="s">
        <v>173</v>
      </c>
      <c r="C64" s="74">
        <v>15000</v>
      </c>
      <c r="D64" s="76">
        <v>0</v>
      </c>
      <c r="E64" s="76"/>
      <c r="F64" s="45"/>
      <c r="G64" s="45"/>
      <c r="H64" s="57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</row>
    <row r="65" spans="1:215" s="47" customFormat="1" ht="22.5">
      <c r="A65" s="72" t="s">
        <v>112</v>
      </c>
      <c r="B65" s="73" t="s">
        <v>49</v>
      </c>
      <c r="C65" s="74">
        <v>50000</v>
      </c>
      <c r="D65" s="76">
        <v>30000</v>
      </c>
      <c r="E65" s="76">
        <v>0</v>
      </c>
      <c r="F65" s="45">
        <f t="shared" si="2"/>
        <v>0</v>
      </c>
      <c r="G65" s="45">
        <f t="shared" si="3"/>
        <v>0</v>
      </c>
      <c r="H65" s="37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</row>
    <row r="66" spans="1:215" s="47" customFormat="1" ht="22.5">
      <c r="A66" s="69" t="s">
        <v>174</v>
      </c>
      <c r="B66" s="70" t="s">
        <v>175</v>
      </c>
      <c r="C66" s="71">
        <f>C67</f>
        <v>10627357</v>
      </c>
      <c r="D66" s="75">
        <f>D67</f>
        <v>3912443</v>
      </c>
      <c r="E66" s="75">
        <f>E67</f>
        <v>3252141.15</v>
      </c>
      <c r="F66" s="45">
        <f t="shared" si="2"/>
        <v>30.601598779451937</v>
      </c>
      <c r="G66" s="45">
        <f t="shared" si="3"/>
        <v>83.1230295240084</v>
      </c>
      <c r="H66" s="57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</row>
    <row r="67" spans="1:7" ht="22.5">
      <c r="A67" s="72" t="s">
        <v>177</v>
      </c>
      <c r="B67" s="73" t="s">
        <v>176</v>
      </c>
      <c r="C67" s="74">
        <v>10627357</v>
      </c>
      <c r="D67" s="76">
        <v>3912443</v>
      </c>
      <c r="E67" s="76">
        <v>3252141.15</v>
      </c>
      <c r="F67" s="45">
        <f t="shared" si="2"/>
        <v>30.601598779451937</v>
      </c>
      <c r="G67" s="45">
        <f t="shared" si="3"/>
        <v>83.1230295240084</v>
      </c>
    </row>
    <row r="68" spans="1:215" s="47" customFormat="1" ht="48.75" customHeight="1">
      <c r="A68" s="69" t="s">
        <v>113</v>
      </c>
      <c r="B68" s="70" t="s">
        <v>114</v>
      </c>
      <c r="C68" s="71">
        <f>C4+C7+C13+C19+C47+C53+C57+C59+C61+C66</f>
        <v>387834066</v>
      </c>
      <c r="D68" s="75">
        <f>D4+D7+D13+D19+D47+D53+D57+D59+D61+D66</f>
        <v>154425893.37</v>
      </c>
      <c r="E68" s="75">
        <f>E4+E7+E13+E19+E47+E53+E57+E59+E61+E66</f>
        <v>141769507.82999998</v>
      </c>
      <c r="F68" s="45">
        <f t="shared" si="2"/>
        <v>36.55416588134369</v>
      </c>
      <c r="G68" s="45">
        <f t="shared" si="3"/>
        <v>91.8042335622591</v>
      </c>
      <c r="H68" s="37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</row>
    <row r="69" spans="1:7" ht="24.75" customHeight="1">
      <c r="A69" s="55"/>
      <c r="B69" s="48" t="s">
        <v>50</v>
      </c>
      <c r="C69" s="49">
        <f>C70</f>
        <v>200000</v>
      </c>
      <c r="D69" s="49">
        <f>D70</f>
        <v>30000</v>
      </c>
      <c r="E69" s="79">
        <f>E70</f>
        <v>30000</v>
      </c>
      <c r="F69" s="45">
        <f t="shared" si="2"/>
        <v>15</v>
      </c>
      <c r="G69" s="45">
        <f t="shared" si="3"/>
        <v>100</v>
      </c>
    </row>
    <row r="70" spans="1:215" s="47" customFormat="1" ht="27.75" customHeight="1">
      <c r="A70" s="72" t="s">
        <v>179</v>
      </c>
      <c r="B70" s="73" t="s">
        <v>178</v>
      </c>
      <c r="C70" s="51">
        <v>200000</v>
      </c>
      <c r="D70" s="51">
        <v>30000</v>
      </c>
      <c r="E70" s="80">
        <v>30000</v>
      </c>
      <c r="F70" s="45">
        <f t="shared" si="2"/>
        <v>15</v>
      </c>
      <c r="G70" s="45">
        <f t="shared" si="3"/>
        <v>100</v>
      </c>
      <c r="H70" s="57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</row>
    <row r="71" spans="1:7" ht="25.5" customHeight="1">
      <c r="A71" s="104" t="s">
        <v>1</v>
      </c>
      <c r="B71" s="105"/>
      <c r="C71" s="105"/>
      <c r="D71" s="105"/>
      <c r="E71" s="105"/>
      <c r="F71" s="105"/>
      <c r="G71" s="106"/>
    </row>
    <row r="72" spans="1:7" ht="22.5">
      <c r="A72" s="69" t="s">
        <v>54</v>
      </c>
      <c r="B72" s="70" t="s">
        <v>45</v>
      </c>
      <c r="C72" s="75">
        <f>C73+C74</f>
        <v>83360</v>
      </c>
      <c r="D72" s="75">
        <f>D73+D74</f>
        <v>42110</v>
      </c>
      <c r="E72" s="75">
        <f>E73+E74</f>
        <v>12899.08</v>
      </c>
      <c r="F72" s="67">
        <f aca="true" t="shared" si="4" ref="F72:F90">SUM(E72/C72*100)</f>
        <v>15.4739443378119</v>
      </c>
      <c r="G72" s="45">
        <f aca="true" t="shared" si="5" ref="G72:G90">SUM(E72/D72*100)</f>
        <v>30.63186891474709</v>
      </c>
    </row>
    <row r="73" spans="1:7" ht="40.5">
      <c r="A73" s="72" t="s">
        <v>116</v>
      </c>
      <c r="B73" s="73" t="s">
        <v>55</v>
      </c>
      <c r="C73" s="76">
        <v>55000</v>
      </c>
      <c r="D73" s="76">
        <v>13750</v>
      </c>
      <c r="E73" s="76">
        <v>12899.08</v>
      </c>
      <c r="F73" s="67">
        <f t="shared" si="4"/>
        <v>23.452872727272727</v>
      </c>
      <c r="G73" s="45">
        <f t="shared" si="5"/>
        <v>93.8114909090909</v>
      </c>
    </row>
    <row r="74" spans="1:7" ht="22.5">
      <c r="A74" s="72" t="s">
        <v>117</v>
      </c>
      <c r="B74" s="73" t="s">
        <v>118</v>
      </c>
      <c r="C74" s="76">
        <v>28360</v>
      </c>
      <c r="D74" s="76">
        <v>28360</v>
      </c>
      <c r="E74" s="76"/>
      <c r="F74" s="67"/>
      <c r="G74" s="45"/>
    </row>
    <row r="75" spans="1:7" ht="22.5">
      <c r="A75" s="69" t="s">
        <v>56</v>
      </c>
      <c r="B75" s="70" t="s">
        <v>46</v>
      </c>
      <c r="C75" s="75">
        <f>C76</f>
        <v>1963300</v>
      </c>
      <c r="D75" s="75">
        <f>D76</f>
        <v>1227125</v>
      </c>
      <c r="E75" s="75">
        <f>E76</f>
        <v>651807.63</v>
      </c>
      <c r="F75" s="67">
        <f t="shared" si="4"/>
        <v>33.19959405083278</v>
      </c>
      <c r="G75" s="45">
        <f t="shared" si="5"/>
        <v>53.116645003565246</v>
      </c>
    </row>
    <row r="76" spans="1:7" ht="40.5">
      <c r="A76" s="72" t="s">
        <v>57</v>
      </c>
      <c r="B76" s="73" t="s">
        <v>119</v>
      </c>
      <c r="C76" s="76">
        <v>1963300</v>
      </c>
      <c r="D76" s="76">
        <v>1227125</v>
      </c>
      <c r="E76" s="76">
        <v>651807.63</v>
      </c>
      <c r="F76" s="67">
        <f t="shared" si="4"/>
        <v>33.19959405083278</v>
      </c>
      <c r="G76" s="45">
        <f t="shared" si="5"/>
        <v>53.116645003565246</v>
      </c>
    </row>
    <row r="77" spans="1:7" ht="22.5">
      <c r="A77" s="69" t="s">
        <v>60</v>
      </c>
      <c r="B77" s="70" t="s">
        <v>61</v>
      </c>
      <c r="C77" s="75">
        <f>C78+C79</f>
        <v>2430760</v>
      </c>
      <c r="D77" s="75">
        <f>D78+D79</f>
        <v>690931.82</v>
      </c>
      <c r="E77" s="75">
        <f>E78+E79</f>
        <v>635896.7300000001</v>
      </c>
      <c r="F77" s="67">
        <f t="shared" si="4"/>
        <v>26.160407855979205</v>
      </c>
      <c r="G77" s="45">
        <f t="shared" si="5"/>
        <v>92.0346569072474</v>
      </c>
    </row>
    <row r="78" spans="1:7" ht="22.5">
      <c r="A78" s="72" t="s">
        <v>62</v>
      </c>
      <c r="B78" s="73" t="s">
        <v>63</v>
      </c>
      <c r="C78" s="76">
        <v>2364760</v>
      </c>
      <c r="D78" s="76">
        <v>624431.82</v>
      </c>
      <c r="E78" s="76">
        <v>602890.55</v>
      </c>
      <c r="F78" s="67">
        <f t="shared" si="4"/>
        <v>25.494788054601734</v>
      </c>
      <c r="G78" s="45">
        <f t="shared" si="5"/>
        <v>96.55026068338415</v>
      </c>
    </row>
    <row r="79" spans="1:7" ht="22.5">
      <c r="A79" s="72" t="s">
        <v>127</v>
      </c>
      <c r="B79" s="73" t="s">
        <v>126</v>
      </c>
      <c r="C79" s="76">
        <v>66000</v>
      </c>
      <c r="D79" s="76">
        <v>66500</v>
      </c>
      <c r="E79" s="76">
        <v>33006.18</v>
      </c>
      <c r="F79" s="67">
        <f t="shared" si="4"/>
        <v>50.00936363636364</v>
      </c>
      <c r="G79" s="45">
        <f t="shared" si="5"/>
        <v>49.63335338345865</v>
      </c>
    </row>
    <row r="80" spans="1:7" ht="22.5">
      <c r="A80" s="69" t="s">
        <v>64</v>
      </c>
      <c r="B80" s="70" t="s">
        <v>65</v>
      </c>
      <c r="C80" s="75">
        <f>C81</f>
        <v>116000</v>
      </c>
      <c r="D80" s="75">
        <f>D81</f>
        <v>29000</v>
      </c>
      <c r="E80" s="75">
        <f>E81</f>
        <v>628</v>
      </c>
      <c r="F80" s="67">
        <f t="shared" si="4"/>
        <v>0.5413793103448276</v>
      </c>
      <c r="G80" s="45">
        <f t="shared" si="5"/>
        <v>2.1655172413793102</v>
      </c>
    </row>
    <row r="81" spans="1:7" ht="40.5">
      <c r="A81" s="72" t="s">
        <v>89</v>
      </c>
      <c r="B81" s="73" t="s">
        <v>90</v>
      </c>
      <c r="C81" s="76">
        <v>116000</v>
      </c>
      <c r="D81" s="76">
        <v>29000</v>
      </c>
      <c r="E81" s="76">
        <v>628</v>
      </c>
      <c r="F81" s="67">
        <f t="shared" si="4"/>
        <v>0.5413793103448276</v>
      </c>
      <c r="G81" s="45">
        <f t="shared" si="5"/>
        <v>2.1655172413793102</v>
      </c>
    </row>
    <row r="82" spans="1:7" ht="20.25">
      <c r="A82" s="69" t="s">
        <v>97</v>
      </c>
      <c r="B82" s="70" t="s">
        <v>47</v>
      </c>
      <c r="C82" s="75">
        <f>SUM(C83:C84)</f>
        <v>1200</v>
      </c>
      <c r="D82" s="75">
        <f>SUM(D83:D84)</f>
        <v>300</v>
      </c>
      <c r="E82" s="75">
        <f>SUM(E83:E84)</f>
        <v>4300</v>
      </c>
      <c r="F82" s="67" t="s">
        <v>190</v>
      </c>
      <c r="G82" s="67" t="s">
        <v>190</v>
      </c>
    </row>
    <row r="83" spans="1:7" ht="22.5">
      <c r="A83" s="72" t="s">
        <v>98</v>
      </c>
      <c r="B83" s="73" t="s">
        <v>158</v>
      </c>
      <c r="C83" s="76">
        <v>0</v>
      </c>
      <c r="D83" s="76">
        <v>0</v>
      </c>
      <c r="E83" s="76">
        <v>4300</v>
      </c>
      <c r="F83" s="67">
        <v>0</v>
      </c>
      <c r="G83" s="45">
        <v>0</v>
      </c>
    </row>
    <row r="84" spans="1:7" ht="22.5">
      <c r="A84" s="72" t="s">
        <v>99</v>
      </c>
      <c r="B84" s="73" t="s">
        <v>159</v>
      </c>
      <c r="C84" s="76">
        <v>1200</v>
      </c>
      <c r="D84" s="76">
        <v>300</v>
      </c>
      <c r="E84" s="76">
        <v>0</v>
      </c>
      <c r="F84" s="67">
        <f t="shared" si="4"/>
        <v>0</v>
      </c>
      <c r="G84" s="45">
        <f t="shared" si="5"/>
        <v>0</v>
      </c>
    </row>
    <row r="85" spans="1:7" ht="22.5">
      <c r="A85" s="69" t="s">
        <v>107</v>
      </c>
      <c r="B85" s="70" t="s">
        <v>108</v>
      </c>
      <c r="C85" s="75">
        <f>C86</f>
        <v>60000</v>
      </c>
      <c r="D85" s="75">
        <f>D86</f>
        <v>0</v>
      </c>
      <c r="E85" s="75">
        <f>E86</f>
        <v>0</v>
      </c>
      <c r="F85" s="67">
        <f t="shared" si="4"/>
        <v>0</v>
      </c>
      <c r="G85" s="45">
        <v>0</v>
      </c>
    </row>
    <row r="86" spans="1:7" ht="22.5">
      <c r="A86" s="72" t="s">
        <v>180</v>
      </c>
      <c r="B86" s="73" t="s">
        <v>181</v>
      </c>
      <c r="C86" s="76">
        <v>60000</v>
      </c>
      <c r="D86" s="76">
        <v>0</v>
      </c>
      <c r="E86" s="76">
        <v>0</v>
      </c>
      <c r="F86" s="67">
        <f t="shared" si="4"/>
        <v>0</v>
      </c>
      <c r="G86" s="45">
        <v>0</v>
      </c>
    </row>
    <row r="87" spans="1:7" ht="22.5">
      <c r="A87" s="69" t="s">
        <v>166</v>
      </c>
      <c r="B87" s="70" t="s">
        <v>165</v>
      </c>
      <c r="C87" s="75">
        <f>C88+C89</f>
        <v>20000</v>
      </c>
      <c r="D87" s="75">
        <f>D88+D89</f>
        <v>1492900</v>
      </c>
      <c r="E87" s="75">
        <f>E88+E89</f>
        <v>18691</v>
      </c>
      <c r="F87" s="67">
        <f t="shared" si="4"/>
        <v>93.455</v>
      </c>
      <c r="G87" s="45">
        <v>0</v>
      </c>
    </row>
    <row r="88" spans="1:7" ht="23.25">
      <c r="A88" s="72" t="s">
        <v>182</v>
      </c>
      <c r="B88" s="73" t="s">
        <v>183</v>
      </c>
      <c r="C88" s="76">
        <v>20000</v>
      </c>
      <c r="D88" s="76">
        <v>20000</v>
      </c>
      <c r="E88" s="76">
        <v>18691</v>
      </c>
      <c r="F88" s="77"/>
      <c r="G88" s="50"/>
    </row>
    <row r="89" spans="1:7" ht="22.5">
      <c r="A89" s="72" t="s">
        <v>184</v>
      </c>
      <c r="B89" s="73" t="s">
        <v>185</v>
      </c>
      <c r="C89" s="76">
        <v>0</v>
      </c>
      <c r="D89" s="76">
        <v>1472900</v>
      </c>
      <c r="E89" s="76">
        <v>0</v>
      </c>
      <c r="F89" s="67">
        <v>0</v>
      </c>
      <c r="G89" s="45">
        <v>0</v>
      </c>
    </row>
    <row r="90" spans="1:215" s="47" customFormat="1" ht="22.5">
      <c r="A90" s="69" t="s">
        <v>113</v>
      </c>
      <c r="B90" s="48" t="s">
        <v>51</v>
      </c>
      <c r="C90" s="75">
        <f>C72+C75+C77+C80+C82+C85+C87</f>
        <v>4674620</v>
      </c>
      <c r="D90" s="75">
        <f>D72+D75+D77+D80+D82+D85+D87</f>
        <v>3482366.82</v>
      </c>
      <c r="E90" s="75">
        <f>E72+E75+E77+E80+E82+E85+E87</f>
        <v>1324222.44</v>
      </c>
      <c r="F90" s="67">
        <f t="shared" si="4"/>
        <v>28.327916279825953</v>
      </c>
      <c r="G90" s="45">
        <f t="shared" si="5"/>
        <v>38.02650635179209</v>
      </c>
      <c r="H90" s="57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6"/>
      <c r="EG90" s="46"/>
      <c r="EH90" s="46"/>
      <c r="EI90" s="46"/>
      <c r="EJ90" s="46"/>
      <c r="EK90" s="46"/>
      <c r="EL90" s="46"/>
      <c r="EM90" s="46"/>
      <c r="EN90" s="46"/>
      <c r="EO90" s="46"/>
      <c r="EP90" s="46"/>
      <c r="EQ90" s="46"/>
      <c r="ER90" s="46"/>
      <c r="ES90" s="46"/>
      <c r="ET90" s="46"/>
      <c r="EU90" s="46"/>
      <c r="EV90" s="46"/>
      <c r="EW90" s="46"/>
      <c r="EX90" s="46"/>
      <c r="EY90" s="46"/>
      <c r="EZ90" s="46"/>
      <c r="FA90" s="46"/>
      <c r="FB90" s="46"/>
      <c r="FC90" s="46"/>
      <c r="FD90" s="46"/>
      <c r="FE90" s="46"/>
      <c r="FF90" s="46"/>
      <c r="FG90" s="46"/>
      <c r="FH90" s="46"/>
      <c r="FI90" s="46"/>
      <c r="FJ90" s="46"/>
      <c r="FK90" s="46"/>
      <c r="FL90" s="46"/>
      <c r="FM90" s="46"/>
      <c r="FN90" s="46"/>
      <c r="FO90" s="46"/>
      <c r="FP90" s="46"/>
      <c r="FQ90" s="46"/>
      <c r="FR90" s="46"/>
      <c r="FS90" s="46"/>
      <c r="FT90" s="46"/>
      <c r="FU90" s="46"/>
      <c r="FV90" s="46"/>
      <c r="FW90" s="46"/>
      <c r="FX90" s="46"/>
      <c r="FY90" s="46"/>
      <c r="FZ90" s="46"/>
      <c r="GA90" s="46"/>
      <c r="GB90" s="46"/>
      <c r="GC90" s="46"/>
      <c r="GD90" s="46"/>
      <c r="GE90" s="46"/>
      <c r="GF90" s="46"/>
      <c r="GG90" s="46"/>
      <c r="GH90" s="46"/>
      <c r="GI90" s="46"/>
      <c r="GJ90" s="46"/>
      <c r="GK90" s="46"/>
      <c r="GL90" s="46"/>
      <c r="GM90" s="46"/>
      <c r="GN90" s="46"/>
      <c r="GO90" s="46"/>
      <c r="GP90" s="46"/>
      <c r="GQ90" s="46"/>
      <c r="GR90" s="46"/>
      <c r="GS90" s="46"/>
      <c r="GT90" s="46"/>
      <c r="GU90" s="46"/>
      <c r="GV90" s="46"/>
      <c r="GW90" s="46"/>
      <c r="GX90" s="46"/>
      <c r="GY90" s="46"/>
      <c r="GZ90" s="46"/>
      <c r="HA90" s="46"/>
      <c r="HB90" s="46"/>
      <c r="HC90" s="46"/>
      <c r="HD90" s="46"/>
      <c r="HE90" s="46"/>
      <c r="HF90" s="46"/>
      <c r="HG90" s="46"/>
    </row>
    <row r="91" spans="1:7" ht="22.5" customHeight="1">
      <c r="A91" s="56"/>
      <c r="B91" s="48" t="s">
        <v>52</v>
      </c>
      <c r="C91" s="68">
        <f>C92+C93</f>
        <v>0</v>
      </c>
      <c r="D91" s="68">
        <f>D92+D93</f>
        <v>0</v>
      </c>
      <c r="E91" s="81">
        <f>E92+E93</f>
        <v>62137.38</v>
      </c>
      <c r="F91" s="45">
        <v>0</v>
      </c>
      <c r="G91" s="45">
        <v>0</v>
      </c>
    </row>
    <row r="92" spans="1:7" ht="21" customHeight="1">
      <c r="A92" s="64" t="s">
        <v>179</v>
      </c>
      <c r="B92" s="65" t="s">
        <v>178</v>
      </c>
      <c r="C92" s="66">
        <v>200000</v>
      </c>
      <c r="D92" s="66">
        <v>63875</v>
      </c>
      <c r="E92" s="78">
        <v>62137.38</v>
      </c>
      <c r="F92" s="50">
        <f>SUM(E92/C92*100)</f>
        <v>31.06869</v>
      </c>
      <c r="G92" s="50">
        <f>SUM(E92/D92*100)</f>
        <v>97.27965557729941</v>
      </c>
    </row>
    <row r="93" spans="1:215" s="59" customFormat="1" ht="21.75" customHeight="1">
      <c r="A93" s="64" t="s">
        <v>186</v>
      </c>
      <c r="B93" s="65" t="s">
        <v>187</v>
      </c>
      <c r="C93" s="66">
        <v>-200000</v>
      </c>
      <c r="D93" s="66">
        <v>-63875</v>
      </c>
      <c r="E93" s="78"/>
      <c r="F93" s="50">
        <f>SUM(E93/C93*100)</f>
        <v>0</v>
      </c>
      <c r="G93" s="50">
        <f>SUM(E93/D93*100)</f>
        <v>0</v>
      </c>
      <c r="H93" s="37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</row>
    <row r="94" spans="1:215" s="59" customFormat="1" ht="21" customHeight="1">
      <c r="A94" s="60"/>
      <c r="B94" s="61" t="s">
        <v>53</v>
      </c>
      <c r="C94" s="49">
        <f>C68+C90</f>
        <v>392508686</v>
      </c>
      <c r="D94" s="82">
        <f>D68+D90</f>
        <v>157908260.19</v>
      </c>
      <c r="E94" s="82">
        <f>E68+E90</f>
        <v>143093730.26999998</v>
      </c>
      <c r="F94" s="45">
        <f>SUM(E94/C94*100)</f>
        <v>36.45619456941138</v>
      </c>
      <c r="G94" s="45">
        <f>SUM(E94/D94*100)</f>
        <v>90.61826790937046</v>
      </c>
      <c r="H94" s="37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  <c r="GE94" s="58"/>
      <c r="GF94" s="58"/>
      <c r="GG94" s="58"/>
      <c r="GH94" s="58"/>
      <c r="GI94" s="58"/>
      <c r="GJ94" s="58"/>
      <c r="GK94" s="58"/>
      <c r="GL94" s="58"/>
      <c r="GM94" s="58"/>
      <c r="GN94" s="58"/>
      <c r="GO94" s="58"/>
      <c r="GP94" s="58"/>
      <c r="GQ94" s="58"/>
      <c r="GR94" s="58"/>
      <c r="GS94" s="58"/>
      <c r="GT94" s="58"/>
      <c r="GU94" s="58"/>
      <c r="GV94" s="58"/>
      <c r="GW94" s="58"/>
      <c r="GX94" s="58"/>
      <c r="GY94" s="58"/>
      <c r="GZ94" s="58"/>
      <c r="HA94" s="58"/>
      <c r="HB94" s="58"/>
      <c r="HC94" s="58"/>
      <c r="HD94" s="58"/>
      <c r="HE94" s="58"/>
      <c r="HF94" s="58"/>
      <c r="HG94" s="58"/>
    </row>
    <row r="95" spans="3:7" ht="15.75">
      <c r="C95" s="39"/>
      <c r="D95" s="39"/>
      <c r="E95" s="39"/>
      <c r="F95" s="39"/>
      <c r="G95" s="39"/>
    </row>
    <row r="96" spans="3:7" ht="15.75">
      <c r="C96" s="39"/>
      <c r="D96" s="39"/>
      <c r="E96" s="39"/>
      <c r="F96" s="39"/>
      <c r="G96" s="39"/>
    </row>
    <row r="97" spans="3:7" ht="15.75">
      <c r="C97" s="39"/>
      <c r="D97" s="39"/>
      <c r="E97" s="39"/>
      <c r="F97" s="39"/>
      <c r="G97" s="39"/>
    </row>
    <row r="98" spans="3:7" ht="15.75">
      <c r="C98" s="39"/>
      <c r="D98" s="39"/>
      <c r="E98" s="39"/>
      <c r="F98" s="39"/>
      <c r="G98" s="39"/>
    </row>
    <row r="99" spans="3:7" ht="15.75">
      <c r="C99" s="39"/>
      <c r="D99" s="39"/>
      <c r="E99" s="39"/>
      <c r="F99" s="39"/>
      <c r="G99" s="39"/>
    </row>
    <row r="100" spans="3:7" ht="15.75">
      <c r="C100" s="39"/>
      <c r="D100" s="39"/>
      <c r="E100" s="39"/>
      <c r="F100" s="39"/>
      <c r="G100" s="39"/>
    </row>
    <row r="101" spans="3:7" ht="15.75">
      <c r="C101" s="39"/>
      <c r="D101" s="39"/>
      <c r="E101" s="39"/>
      <c r="F101" s="39"/>
      <c r="G101" s="39"/>
    </row>
    <row r="102" spans="3:7" ht="15.75">
      <c r="C102" s="39"/>
      <c r="D102" s="39"/>
      <c r="E102" s="39"/>
      <c r="F102" s="39"/>
      <c r="G102" s="39"/>
    </row>
    <row r="103" spans="3:7" ht="15.75">
      <c r="C103" s="39"/>
      <c r="D103" s="39"/>
      <c r="E103" s="39"/>
      <c r="F103" s="39"/>
      <c r="G103" s="39"/>
    </row>
    <row r="104" spans="3:7" ht="15.75">
      <c r="C104" s="39"/>
      <c r="D104" s="39"/>
      <c r="E104" s="39"/>
      <c r="F104" s="39"/>
      <c r="G104" s="39"/>
    </row>
  </sheetData>
  <sheetProtection/>
  <mergeCells count="3">
    <mergeCell ref="A2:G2"/>
    <mergeCell ref="A3:G3"/>
    <mergeCell ref="A71:G71"/>
  </mergeCells>
  <printOptions/>
  <pageMargins left="0.75" right="0.28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2018-04-27T11:47:49Z</cp:lastPrinted>
  <dcterms:created xsi:type="dcterms:W3CDTF">2002-12-06T14:14:06Z</dcterms:created>
  <dcterms:modified xsi:type="dcterms:W3CDTF">2018-05-23T09:49:41Z</dcterms:modified>
  <cp:category/>
  <cp:version/>
  <cp:contentType/>
  <cp:contentStatus/>
</cp:coreProperties>
</file>